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VHXH ĐỒNG HỚI 2026\SẮP XẾP ĐƠN VỊ HÀNH CHÍNH\"/>
    </mc:Choice>
  </mc:AlternateContent>
  <bookViews>
    <workbookView xWindow="-120" yWindow="-120" windowWidth="20730" windowHeight="11160"/>
  </bookViews>
  <sheets>
    <sheet name="PA mớ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 i="2" l="1"/>
  <c r="R22" i="2"/>
  <c r="R87" i="2"/>
  <c r="R96" i="2"/>
  <c r="S30" i="2" l="1"/>
  <c r="Q112" i="2" l="1"/>
  <c r="F99" i="2" l="1"/>
  <c r="G99" i="2" s="1"/>
  <c r="H99" i="2"/>
  <c r="I99" i="2"/>
  <c r="M99" i="2"/>
  <c r="N99" i="2" s="1"/>
  <c r="E99" i="2"/>
  <c r="N96" i="2"/>
  <c r="J96" i="2"/>
  <c r="G96" i="2"/>
  <c r="P22" i="2"/>
  <c r="L22" i="2"/>
  <c r="N22" i="2"/>
  <c r="G22" i="2"/>
  <c r="J22" i="2"/>
  <c r="O21" i="2"/>
  <c r="N21" i="2"/>
  <c r="K21" i="2"/>
  <c r="L21" i="2" s="1"/>
  <c r="J21" i="2"/>
  <c r="G21" i="2"/>
  <c r="P21" i="2" l="1"/>
  <c r="R21" i="2"/>
  <c r="J99" i="2"/>
  <c r="F111" i="2"/>
  <c r="H111" i="2"/>
  <c r="I111" i="2"/>
  <c r="J111" i="2" s="1"/>
  <c r="M111" i="2"/>
  <c r="N111" i="2" s="1"/>
  <c r="E111" i="2"/>
  <c r="F108" i="2"/>
  <c r="H108" i="2"/>
  <c r="I108" i="2"/>
  <c r="M108" i="2"/>
  <c r="E108" i="2"/>
  <c r="F103" i="2"/>
  <c r="H103" i="2"/>
  <c r="I103" i="2"/>
  <c r="M103" i="2"/>
  <c r="E103" i="2"/>
  <c r="F95" i="2"/>
  <c r="H95" i="2"/>
  <c r="I95" i="2"/>
  <c r="M95" i="2"/>
  <c r="E95" i="2"/>
  <c r="E90" i="2" s="1"/>
  <c r="F89" i="2"/>
  <c r="H89" i="2"/>
  <c r="I89" i="2"/>
  <c r="M89" i="2"/>
  <c r="E89" i="2"/>
  <c r="F85" i="2"/>
  <c r="H85" i="2"/>
  <c r="I85" i="2"/>
  <c r="M85" i="2"/>
  <c r="F81" i="2"/>
  <c r="H81" i="2"/>
  <c r="I81" i="2"/>
  <c r="J81" i="2" s="1"/>
  <c r="M81" i="2"/>
  <c r="N81" i="2" s="1"/>
  <c r="E81" i="2"/>
  <c r="F77" i="2"/>
  <c r="H77" i="2"/>
  <c r="I77" i="2"/>
  <c r="M77" i="2"/>
  <c r="E77" i="2"/>
  <c r="F72" i="2"/>
  <c r="H72" i="2"/>
  <c r="I72" i="2"/>
  <c r="M72" i="2"/>
  <c r="E72" i="2"/>
  <c r="F67" i="2"/>
  <c r="H67" i="2"/>
  <c r="I67" i="2"/>
  <c r="M67" i="2"/>
  <c r="E67" i="2"/>
  <c r="F62" i="2"/>
  <c r="H62" i="2"/>
  <c r="I62" i="2"/>
  <c r="M62" i="2"/>
  <c r="E62" i="2"/>
  <c r="F56" i="2"/>
  <c r="H56" i="2"/>
  <c r="I56" i="2"/>
  <c r="M56" i="2"/>
  <c r="E56" i="2"/>
  <c r="F52" i="2"/>
  <c r="H52" i="2"/>
  <c r="I52" i="2"/>
  <c r="M52" i="2"/>
  <c r="E52" i="2"/>
  <c r="F48" i="2"/>
  <c r="H48" i="2"/>
  <c r="I48" i="2"/>
  <c r="M48" i="2"/>
  <c r="E48" i="2"/>
  <c r="F32" i="2"/>
  <c r="H32" i="2"/>
  <c r="I32" i="2"/>
  <c r="M32" i="2"/>
  <c r="E32" i="2"/>
  <c r="F44" i="2"/>
  <c r="H44" i="2"/>
  <c r="I44" i="2"/>
  <c r="M44" i="2"/>
  <c r="E44" i="2"/>
  <c r="F41" i="2"/>
  <c r="G41" i="2" s="1"/>
  <c r="H41" i="2"/>
  <c r="I41" i="2"/>
  <c r="M41" i="2"/>
  <c r="E41" i="2"/>
  <c r="F37" i="2"/>
  <c r="H37" i="2"/>
  <c r="I37" i="2"/>
  <c r="M37" i="2"/>
  <c r="E37" i="2"/>
  <c r="G62" i="2" l="1"/>
  <c r="G103" i="2"/>
  <c r="H68" i="2"/>
  <c r="G85" i="2"/>
  <c r="J108" i="2"/>
  <c r="N48" i="2"/>
  <c r="M57" i="2"/>
  <c r="H57" i="2"/>
  <c r="N57" i="2" s="1"/>
  <c r="E45" i="2"/>
  <c r="N62" i="2"/>
  <c r="I57" i="2"/>
  <c r="J57" i="2" s="1"/>
  <c r="G108" i="2"/>
  <c r="E29" i="2"/>
  <c r="J103" i="2"/>
  <c r="M90" i="2"/>
  <c r="N90" i="2" s="1"/>
  <c r="I90" i="2"/>
  <c r="J90" i="2" s="1"/>
  <c r="E57" i="2"/>
  <c r="H90" i="2"/>
  <c r="N108" i="2"/>
  <c r="G111" i="2"/>
  <c r="J41" i="2"/>
  <c r="G48" i="2"/>
  <c r="J72" i="2"/>
  <c r="I68" i="2"/>
  <c r="J68" i="2" s="1"/>
  <c r="G89" i="2"/>
  <c r="J37" i="2"/>
  <c r="G44" i="2"/>
  <c r="G52" i="2"/>
  <c r="G67" i="2"/>
  <c r="I74" i="2"/>
  <c r="F90" i="2"/>
  <c r="G90" i="2" s="1"/>
  <c r="N77" i="2"/>
  <c r="M74" i="2"/>
  <c r="G81" i="2"/>
  <c r="G56" i="2"/>
  <c r="G72" i="2"/>
  <c r="H74" i="2"/>
  <c r="N85" i="2"/>
  <c r="G37" i="2"/>
  <c r="J52" i="2"/>
  <c r="N72" i="2"/>
  <c r="M68" i="2"/>
  <c r="N68" i="2" s="1"/>
  <c r="E74" i="2"/>
  <c r="G77" i="2"/>
  <c r="F74" i="2"/>
  <c r="J85" i="2"/>
  <c r="F57" i="2"/>
  <c r="G57" i="2" s="1"/>
  <c r="N103" i="2"/>
  <c r="G95" i="2"/>
  <c r="N95" i="2"/>
  <c r="J95" i="2"/>
  <c r="N89" i="2"/>
  <c r="J89" i="2"/>
  <c r="J77" i="2"/>
  <c r="N67" i="2"/>
  <c r="J67" i="2"/>
  <c r="J62" i="2"/>
  <c r="H45" i="2"/>
  <c r="N56" i="2"/>
  <c r="J56" i="2"/>
  <c r="N52" i="2"/>
  <c r="I45" i="2"/>
  <c r="J45" i="2" s="1"/>
  <c r="M45" i="2"/>
  <c r="F45" i="2"/>
  <c r="J48" i="2"/>
  <c r="N44" i="2"/>
  <c r="F29" i="2"/>
  <c r="G29" i="2" s="1"/>
  <c r="J44" i="2"/>
  <c r="M29" i="2"/>
  <c r="I29" i="2"/>
  <c r="N41" i="2"/>
  <c r="H29" i="2"/>
  <c r="N32" i="2"/>
  <c r="G32" i="2"/>
  <c r="J32" i="2"/>
  <c r="N37" i="2"/>
  <c r="F28" i="2"/>
  <c r="H28" i="2"/>
  <c r="I28" i="2"/>
  <c r="M28" i="2"/>
  <c r="E28" i="2"/>
  <c r="F23" i="2"/>
  <c r="H23" i="2"/>
  <c r="I23" i="2"/>
  <c r="I18" i="2" s="1"/>
  <c r="M23" i="2"/>
  <c r="E23" i="2"/>
  <c r="F17" i="2"/>
  <c r="H17" i="2"/>
  <c r="I17" i="2"/>
  <c r="M17" i="2"/>
  <c r="E17" i="2"/>
  <c r="P13" i="2"/>
  <c r="N13" i="2"/>
  <c r="L13" i="2"/>
  <c r="J13" i="2"/>
  <c r="G13" i="2"/>
  <c r="H12" i="2"/>
  <c r="I12" i="2"/>
  <c r="M12" i="2"/>
  <c r="F12" i="2"/>
  <c r="E12" i="2"/>
  <c r="E7" i="2" s="1"/>
  <c r="O8" i="2"/>
  <c r="R8" i="2" s="1"/>
  <c r="O9" i="2"/>
  <c r="R9" i="2" s="1"/>
  <c r="O10" i="2"/>
  <c r="R10" i="2" s="1"/>
  <c r="O11" i="2"/>
  <c r="R11" i="2" s="1"/>
  <c r="O14" i="2"/>
  <c r="R14" i="2" s="1"/>
  <c r="O15" i="2"/>
  <c r="R15" i="2" s="1"/>
  <c r="O16" i="2"/>
  <c r="R16" i="2" s="1"/>
  <c r="O19" i="2"/>
  <c r="R19" i="2" s="1"/>
  <c r="O20" i="2"/>
  <c r="R20" i="2" s="1"/>
  <c r="O24" i="2"/>
  <c r="R24" i="2" s="1"/>
  <c r="O25" i="2"/>
  <c r="R25" i="2" s="1"/>
  <c r="O26" i="2"/>
  <c r="R26" i="2" s="1"/>
  <c r="O27" i="2"/>
  <c r="R27" i="2" s="1"/>
  <c r="O30" i="2"/>
  <c r="R30" i="2" s="1"/>
  <c r="O31" i="2"/>
  <c r="R31" i="2" s="1"/>
  <c r="O33" i="2"/>
  <c r="R33" i="2" s="1"/>
  <c r="O34" i="2"/>
  <c r="R34" i="2" s="1"/>
  <c r="O35" i="2"/>
  <c r="R35" i="2" s="1"/>
  <c r="O36" i="2"/>
  <c r="R36" i="2" s="1"/>
  <c r="O38" i="2"/>
  <c r="R38" i="2" s="1"/>
  <c r="O39" i="2"/>
  <c r="R39" i="2" s="1"/>
  <c r="O40" i="2"/>
  <c r="R40" i="2" s="1"/>
  <c r="O42" i="2"/>
  <c r="R42" i="2" s="1"/>
  <c r="O43" i="2"/>
  <c r="R43" i="2" s="1"/>
  <c r="O46" i="2"/>
  <c r="R46" i="2" s="1"/>
  <c r="O47" i="2"/>
  <c r="R47" i="2" s="1"/>
  <c r="O49" i="2"/>
  <c r="R49" i="2" s="1"/>
  <c r="O50" i="2"/>
  <c r="R50" i="2" s="1"/>
  <c r="O51" i="2"/>
  <c r="R51" i="2" s="1"/>
  <c r="O53" i="2"/>
  <c r="R53" i="2" s="1"/>
  <c r="O54" i="2"/>
  <c r="R54" i="2" s="1"/>
  <c r="O55" i="2"/>
  <c r="R55" i="2" s="1"/>
  <c r="O58" i="2"/>
  <c r="R58" i="2" s="1"/>
  <c r="O59" i="2"/>
  <c r="R59" i="2" s="1"/>
  <c r="O60" i="2"/>
  <c r="R60" i="2" s="1"/>
  <c r="O61" i="2"/>
  <c r="R61" i="2" s="1"/>
  <c r="O63" i="2"/>
  <c r="R63" i="2" s="1"/>
  <c r="O64" i="2"/>
  <c r="R64" i="2" s="1"/>
  <c r="O65" i="2"/>
  <c r="R65" i="2" s="1"/>
  <c r="O66" i="2"/>
  <c r="R66" i="2" s="1"/>
  <c r="O69" i="2"/>
  <c r="R69" i="2" s="1"/>
  <c r="O70" i="2"/>
  <c r="R70" i="2" s="1"/>
  <c r="O71" i="2"/>
  <c r="R71" i="2" s="1"/>
  <c r="O73" i="2"/>
  <c r="R73" i="2" s="1"/>
  <c r="O75" i="2"/>
  <c r="R75" i="2" s="1"/>
  <c r="O76" i="2"/>
  <c r="R76" i="2" s="1"/>
  <c r="O78" i="2"/>
  <c r="R78" i="2" s="1"/>
  <c r="O79" i="2"/>
  <c r="R79" i="2" s="1"/>
  <c r="O80" i="2"/>
  <c r="R80" i="2" s="1"/>
  <c r="O82" i="2"/>
  <c r="R82" i="2" s="1"/>
  <c r="O83" i="2"/>
  <c r="R83" i="2" s="1"/>
  <c r="O84" i="2"/>
  <c r="R84" i="2" s="1"/>
  <c r="O86" i="2"/>
  <c r="R86" i="2" s="1"/>
  <c r="O88" i="2"/>
  <c r="R88" i="2" s="1"/>
  <c r="O91" i="2"/>
  <c r="R91" i="2" s="1"/>
  <c r="O92" i="2"/>
  <c r="R92" i="2" s="1"/>
  <c r="O93" i="2"/>
  <c r="R93" i="2" s="1"/>
  <c r="O94" i="2"/>
  <c r="R94" i="2" s="1"/>
  <c r="O97" i="2"/>
  <c r="R97" i="2" s="1"/>
  <c r="O98" i="2"/>
  <c r="R98" i="2" s="1"/>
  <c r="O100" i="2"/>
  <c r="R100" i="2" s="1"/>
  <c r="O101" i="2"/>
  <c r="R101" i="2" s="1"/>
  <c r="O102" i="2"/>
  <c r="R102" i="2" s="1"/>
  <c r="O104" i="2"/>
  <c r="R104" i="2" s="1"/>
  <c r="O105" i="2"/>
  <c r="R105" i="2" s="1"/>
  <c r="O106" i="2"/>
  <c r="R106" i="2" s="1"/>
  <c r="O107" i="2"/>
  <c r="R107" i="2" s="1"/>
  <c r="O109" i="2"/>
  <c r="R109" i="2" s="1"/>
  <c r="O110" i="2"/>
  <c r="R110" i="2" s="1"/>
  <c r="K8" i="2"/>
  <c r="L8" i="2" s="1"/>
  <c r="K9" i="2"/>
  <c r="L9" i="2" s="1"/>
  <c r="K10" i="2"/>
  <c r="L10" i="2" s="1"/>
  <c r="K11" i="2"/>
  <c r="K14" i="2"/>
  <c r="K15" i="2"/>
  <c r="L15" i="2" s="1"/>
  <c r="K16" i="2"/>
  <c r="L16" i="2" s="1"/>
  <c r="K19" i="2"/>
  <c r="L19" i="2" s="1"/>
  <c r="K20" i="2"/>
  <c r="L20" i="2" s="1"/>
  <c r="K24" i="2"/>
  <c r="L24" i="2" s="1"/>
  <c r="K25" i="2"/>
  <c r="L25" i="2" s="1"/>
  <c r="K26" i="2"/>
  <c r="L26" i="2" s="1"/>
  <c r="K27" i="2"/>
  <c r="L27" i="2" s="1"/>
  <c r="K30" i="2"/>
  <c r="K31" i="2"/>
  <c r="L31" i="2" s="1"/>
  <c r="K33" i="2"/>
  <c r="K34" i="2"/>
  <c r="L34" i="2" s="1"/>
  <c r="K35" i="2"/>
  <c r="L35" i="2" s="1"/>
  <c r="K36" i="2"/>
  <c r="L36" i="2" s="1"/>
  <c r="K38" i="2"/>
  <c r="K39" i="2"/>
  <c r="L39" i="2" s="1"/>
  <c r="K40" i="2"/>
  <c r="L40" i="2" s="1"/>
  <c r="K42" i="2"/>
  <c r="K43" i="2"/>
  <c r="L43" i="2" s="1"/>
  <c r="K46" i="2"/>
  <c r="K47" i="2"/>
  <c r="L47" i="2" s="1"/>
  <c r="K49" i="2"/>
  <c r="K50" i="2"/>
  <c r="L50" i="2" s="1"/>
  <c r="K51" i="2"/>
  <c r="L51" i="2" s="1"/>
  <c r="K53" i="2"/>
  <c r="K54" i="2"/>
  <c r="L54" i="2" s="1"/>
  <c r="K55" i="2"/>
  <c r="L55" i="2" s="1"/>
  <c r="K58" i="2"/>
  <c r="K59" i="2"/>
  <c r="L59" i="2" s="1"/>
  <c r="K60" i="2"/>
  <c r="L60" i="2" s="1"/>
  <c r="K61" i="2"/>
  <c r="L61" i="2" s="1"/>
  <c r="K63" i="2"/>
  <c r="K64" i="2"/>
  <c r="L64" i="2" s="1"/>
  <c r="K65" i="2"/>
  <c r="L65" i="2" s="1"/>
  <c r="K66" i="2"/>
  <c r="L66" i="2" s="1"/>
  <c r="K69" i="2"/>
  <c r="K70" i="2"/>
  <c r="L70" i="2" s="1"/>
  <c r="K71" i="2"/>
  <c r="L71" i="2" s="1"/>
  <c r="K73" i="2"/>
  <c r="L73" i="2" s="1"/>
  <c r="K75" i="2"/>
  <c r="K76" i="2"/>
  <c r="L76" i="2" s="1"/>
  <c r="K78" i="2"/>
  <c r="K79" i="2"/>
  <c r="L79" i="2" s="1"/>
  <c r="K80" i="2"/>
  <c r="L80" i="2" s="1"/>
  <c r="K82" i="2"/>
  <c r="K83" i="2"/>
  <c r="L83" i="2" s="1"/>
  <c r="K84" i="2"/>
  <c r="L84" i="2" s="1"/>
  <c r="K86" i="2"/>
  <c r="K87" i="2"/>
  <c r="L87" i="2" s="1"/>
  <c r="K88" i="2"/>
  <c r="L88" i="2" s="1"/>
  <c r="K91" i="2"/>
  <c r="K92" i="2"/>
  <c r="L92" i="2" s="1"/>
  <c r="K93" i="2"/>
  <c r="L93" i="2" s="1"/>
  <c r="K94" i="2"/>
  <c r="L94" i="2" s="1"/>
  <c r="K97" i="2"/>
  <c r="K99" i="2" s="1"/>
  <c r="L99" i="2" s="1"/>
  <c r="K98" i="2"/>
  <c r="L98" i="2" s="1"/>
  <c r="K100" i="2"/>
  <c r="K101" i="2"/>
  <c r="L101" i="2" s="1"/>
  <c r="K102" i="2"/>
  <c r="L102" i="2" s="1"/>
  <c r="K104" i="2"/>
  <c r="K105" i="2"/>
  <c r="L105" i="2" s="1"/>
  <c r="K106" i="2"/>
  <c r="L106" i="2" s="1"/>
  <c r="K107" i="2"/>
  <c r="L107" i="2" s="1"/>
  <c r="K109" i="2"/>
  <c r="K110" i="2"/>
  <c r="L110" i="2" s="1"/>
  <c r="J8" i="2"/>
  <c r="J9" i="2"/>
  <c r="J10" i="2"/>
  <c r="J11" i="2"/>
  <c r="J14" i="2"/>
  <c r="J15" i="2"/>
  <c r="J16" i="2"/>
  <c r="J19" i="2"/>
  <c r="J20" i="2"/>
  <c r="J24" i="2"/>
  <c r="J25" i="2"/>
  <c r="J26" i="2"/>
  <c r="J27" i="2"/>
  <c r="J30" i="2"/>
  <c r="J31" i="2"/>
  <c r="J33" i="2"/>
  <c r="J34" i="2"/>
  <c r="J35" i="2"/>
  <c r="J36" i="2"/>
  <c r="J38" i="2"/>
  <c r="J39" i="2"/>
  <c r="J40" i="2"/>
  <c r="J42" i="2"/>
  <c r="J43" i="2"/>
  <c r="J46" i="2"/>
  <c r="J47" i="2"/>
  <c r="J49" i="2"/>
  <c r="J50" i="2"/>
  <c r="J51" i="2"/>
  <c r="J53" i="2"/>
  <c r="J54" i="2"/>
  <c r="J55" i="2"/>
  <c r="J58" i="2"/>
  <c r="J59" i="2"/>
  <c r="J60" i="2"/>
  <c r="J61" i="2"/>
  <c r="J63" i="2"/>
  <c r="J64" i="2"/>
  <c r="J65" i="2"/>
  <c r="J66" i="2"/>
  <c r="J69" i="2"/>
  <c r="J70" i="2"/>
  <c r="J71" i="2"/>
  <c r="J73" i="2"/>
  <c r="J75" i="2"/>
  <c r="J76" i="2"/>
  <c r="J78" i="2"/>
  <c r="J79" i="2"/>
  <c r="J80" i="2"/>
  <c r="J82" i="2"/>
  <c r="J83" i="2"/>
  <c r="J84" i="2"/>
  <c r="J86" i="2"/>
  <c r="J87" i="2"/>
  <c r="J88" i="2"/>
  <c r="J91" i="2"/>
  <c r="J92" i="2"/>
  <c r="J93" i="2"/>
  <c r="J94" i="2"/>
  <c r="J97" i="2"/>
  <c r="J98" i="2"/>
  <c r="J100" i="2"/>
  <c r="J101" i="2"/>
  <c r="J102" i="2"/>
  <c r="J104" i="2"/>
  <c r="J105" i="2"/>
  <c r="J106" i="2"/>
  <c r="J107" i="2"/>
  <c r="J109" i="2"/>
  <c r="J110" i="2"/>
  <c r="G28" i="2" l="1"/>
  <c r="M7" i="2"/>
  <c r="F18" i="2"/>
  <c r="O99" i="2"/>
  <c r="N28" i="2"/>
  <c r="J28" i="2"/>
  <c r="G45" i="2"/>
  <c r="F7" i="2"/>
  <c r="H18" i="2"/>
  <c r="N45" i="2"/>
  <c r="J74" i="2"/>
  <c r="G74" i="2"/>
  <c r="N74" i="2"/>
  <c r="O111" i="2"/>
  <c r="M18" i="2"/>
  <c r="L109" i="2"/>
  <c r="L111" i="2" s="1"/>
  <c r="K111" i="2"/>
  <c r="G23" i="2"/>
  <c r="J18" i="2"/>
  <c r="E18" i="2"/>
  <c r="O108" i="2"/>
  <c r="O103" i="2"/>
  <c r="L104" i="2"/>
  <c r="K108" i="2"/>
  <c r="L108" i="2" s="1"/>
  <c r="L100" i="2"/>
  <c r="L103" i="2" s="1"/>
  <c r="K103" i="2"/>
  <c r="L97" i="2"/>
  <c r="L91" i="2"/>
  <c r="K95" i="2"/>
  <c r="O95" i="2"/>
  <c r="R95" i="2" s="1"/>
  <c r="O81" i="2"/>
  <c r="L86" i="2"/>
  <c r="L89" i="2" s="1"/>
  <c r="K89" i="2"/>
  <c r="O89" i="2"/>
  <c r="O85" i="2"/>
  <c r="L82" i="2"/>
  <c r="L85" i="2" s="1"/>
  <c r="K85" i="2"/>
  <c r="L78" i="2"/>
  <c r="K81" i="2"/>
  <c r="L81" i="2" s="1"/>
  <c r="L75" i="2"/>
  <c r="K77" i="2"/>
  <c r="O77" i="2"/>
  <c r="R77" i="2" s="1"/>
  <c r="L69" i="2"/>
  <c r="L72" i="2" s="1"/>
  <c r="L68" i="2" s="1"/>
  <c r="K72" i="2"/>
  <c r="K68" i="2" s="1"/>
  <c r="O72" i="2"/>
  <c r="O67" i="2"/>
  <c r="L63" i="2"/>
  <c r="K67" i="2"/>
  <c r="L67" i="2" s="1"/>
  <c r="O62" i="2"/>
  <c r="R62" i="2" s="1"/>
  <c r="L58" i="2"/>
  <c r="K62" i="2"/>
  <c r="O52" i="2"/>
  <c r="L53" i="2"/>
  <c r="K56" i="2"/>
  <c r="L56" i="2" s="1"/>
  <c r="O56" i="2"/>
  <c r="L49" i="2"/>
  <c r="K52" i="2"/>
  <c r="L52" i="2" s="1"/>
  <c r="N29" i="2"/>
  <c r="O48" i="2"/>
  <c r="R48" i="2" s="1"/>
  <c r="O32" i="2"/>
  <c r="L46" i="2"/>
  <c r="L48" i="2" s="1"/>
  <c r="K48" i="2"/>
  <c r="J29" i="2"/>
  <c r="L30" i="2"/>
  <c r="K32" i="2"/>
  <c r="O44" i="2"/>
  <c r="L42" i="2"/>
  <c r="L44" i="2" s="1"/>
  <c r="K44" i="2"/>
  <c r="O41" i="2"/>
  <c r="L38" i="2"/>
  <c r="K41" i="2"/>
  <c r="L41" i="2" s="1"/>
  <c r="O28" i="2"/>
  <c r="P28" i="2" s="1"/>
  <c r="O37" i="2"/>
  <c r="L33" i="2"/>
  <c r="K37" i="2"/>
  <c r="L37" i="2" s="1"/>
  <c r="K28" i="2"/>
  <c r="L28" i="2" s="1"/>
  <c r="J23" i="2"/>
  <c r="O23" i="2"/>
  <c r="R23" i="2" s="1"/>
  <c r="O17" i="2"/>
  <c r="P17" i="2" s="1"/>
  <c r="I7" i="2"/>
  <c r="I112" i="2" s="1"/>
  <c r="K17" i="2"/>
  <c r="L17" i="2" s="1"/>
  <c r="H7" i="2"/>
  <c r="N23" i="2"/>
  <c r="K23" i="2"/>
  <c r="K12" i="2"/>
  <c r="L14" i="2"/>
  <c r="O12" i="2"/>
  <c r="P12" i="2" s="1"/>
  <c r="G17" i="2"/>
  <c r="J17" i="2"/>
  <c r="N17" i="2"/>
  <c r="J12" i="2"/>
  <c r="L11" i="2"/>
  <c r="N12" i="2"/>
  <c r="G12" i="2"/>
  <c r="F68" i="2"/>
  <c r="P81" i="2" l="1"/>
  <c r="R81" i="2"/>
  <c r="P103" i="2"/>
  <c r="R103" i="2"/>
  <c r="P108" i="2"/>
  <c r="R108" i="2"/>
  <c r="P32" i="2"/>
  <c r="R32" i="2"/>
  <c r="P52" i="2"/>
  <c r="R52" i="2"/>
  <c r="G18" i="2"/>
  <c r="P99" i="2"/>
  <c r="R99" i="2"/>
  <c r="P56" i="2"/>
  <c r="R56" i="2"/>
  <c r="P67" i="2"/>
  <c r="R67" i="2"/>
  <c r="R17" i="2"/>
  <c r="P41" i="2"/>
  <c r="R41" i="2"/>
  <c r="O68" i="2"/>
  <c r="R68" i="2" s="1"/>
  <c r="R72" i="2"/>
  <c r="P85" i="2"/>
  <c r="R85" i="2"/>
  <c r="P44" i="2"/>
  <c r="R44" i="2"/>
  <c r="R28" i="2"/>
  <c r="P111" i="2"/>
  <c r="R111" i="2"/>
  <c r="P37" i="2"/>
  <c r="R37" i="2"/>
  <c r="R18" i="2"/>
  <c r="R12" i="2"/>
  <c r="P89" i="2"/>
  <c r="R89" i="2"/>
  <c r="M112" i="2"/>
  <c r="N18" i="2"/>
  <c r="P77" i="2"/>
  <c r="O74" i="2"/>
  <c r="F112" i="2"/>
  <c r="G7" i="2"/>
  <c r="N7" i="2"/>
  <c r="H112" i="2"/>
  <c r="L77" i="2"/>
  <c r="L74" i="2" s="1"/>
  <c r="K74" i="2"/>
  <c r="P95" i="2"/>
  <c r="O90" i="2"/>
  <c r="L95" i="2"/>
  <c r="K90" i="2"/>
  <c r="L90" i="2" s="1"/>
  <c r="P62" i="2"/>
  <c r="O57" i="2"/>
  <c r="L62" i="2"/>
  <c r="K57" i="2"/>
  <c r="L57" i="2" s="1"/>
  <c r="K45" i="2"/>
  <c r="L45" i="2" s="1"/>
  <c r="P48" i="2"/>
  <c r="O45" i="2"/>
  <c r="O29" i="2"/>
  <c r="L32" i="2"/>
  <c r="K29" i="2"/>
  <c r="L29" i="2" s="1"/>
  <c r="P23" i="2"/>
  <c r="O18" i="2"/>
  <c r="P18" i="2" s="1"/>
  <c r="L23" i="2"/>
  <c r="K18" i="2"/>
  <c r="L18" i="2" s="1"/>
  <c r="J7" i="2"/>
  <c r="O7" i="2"/>
  <c r="P7" i="2" s="1"/>
  <c r="L12" i="2"/>
  <c r="K7" i="2"/>
  <c r="L7" i="2" s="1"/>
  <c r="G8" i="2"/>
  <c r="P90" i="2" l="1"/>
  <c r="R90" i="2"/>
  <c r="P45" i="2"/>
  <c r="R45" i="2"/>
  <c r="P29" i="2"/>
  <c r="R29" i="2"/>
  <c r="P57" i="2"/>
  <c r="R57" i="2"/>
  <c r="P74" i="2"/>
  <c r="R74" i="2"/>
  <c r="N112" i="2"/>
  <c r="J112" i="2"/>
  <c r="K112" i="2"/>
  <c r="O112" i="2"/>
  <c r="P9" i="2"/>
  <c r="P10" i="2"/>
  <c r="P11" i="2"/>
  <c r="P14" i="2"/>
  <c r="P15" i="2"/>
  <c r="P16" i="2"/>
  <c r="P19" i="2"/>
  <c r="P20" i="2"/>
  <c r="P24" i="2"/>
  <c r="P25" i="2"/>
  <c r="P26" i="2"/>
  <c r="P27" i="2"/>
  <c r="P30" i="2"/>
  <c r="P31" i="2"/>
  <c r="P33" i="2"/>
  <c r="P34" i="2"/>
  <c r="P35" i="2"/>
  <c r="P36" i="2"/>
  <c r="P38" i="2"/>
  <c r="P39" i="2"/>
  <c r="P40" i="2"/>
  <c r="P42" i="2"/>
  <c r="P43" i="2"/>
  <c r="P46" i="2"/>
  <c r="P47" i="2"/>
  <c r="P49" i="2"/>
  <c r="P50" i="2"/>
  <c r="P51" i="2"/>
  <c r="P53" i="2"/>
  <c r="P54" i="2"/>
  <c r="P55" i="2"/>
  <c r="P58" i="2"/>
  <c r="P59" i="2"/>
  <c r="P60" i="2"/>
  <c r="P61" i="2"/>
  <c r="P63" i="2"/>
  <c r="P64" i="2"/>
  <c r="P65" i="2"/>
  <c r="P66" i="2"/>
  <c r="P69" i="2"/>
  <c r="P70" i="2"/>
  <c r="P71" i="2"/>
  <c r="P73" i="2"/>
  <c r="P75" i="2"/>
  <c r="P76" i="2"/>
  <c r="P78" i="2"/>
  <c r="P79" i="2"/>
  <c r="P80" i="2"/>
  <c r="P82" i="2"/>
  <c r="P83" i="2"/>
  <c r="P84" i="2"/>
  <c r="P86" i="2"/>
  <c r="P87" i="2"/>
  <c r="P88" i="2"/>
  <c r="P91" i="2"/>
  <c r="P92" i="2"/>
  <c r="P93" i="2"/>
  <c r="P94" i="2"/>
  <c r="P97" i="2"/>
  <c r="P98" i="2"/>
  <c r="P100" i="2"/>
  <c r="P101" i="2"/>
  <c r="P102" i="2"/>
  <c r="P104" i="2"/>
  <c r="P105" i="2"/>
  <c r="P106" i="2"/>
  <c r="P107" i="2"/>
  <c r="P109" i="2"/>
  <c r="P110" i="2"/>
  <c r="N9" i="2"/>
  <c r="N10" i="2"/>
  <c r="N11" i="2"/>
  <c r="N14" i="2"/>
  <c r="N15" i="2"/>
  <c r="N16" i="2"/>
  <c r="N19" i="2"/>
  <c r="N20" i="2"/>
  <c r="N24" i="2"/>
  <c r="N25" i="2"/>
  <c r="N26" i="2"/>
  <c r="N27" i="2"/>
  <c r="N30" i="2"/>
  <c r="N31" i="2"/>
  <c r="N33" i="2"/>
  <c r="N34" i="2"/>
  <c r="N35" i="2"/>
  <c r="N36" i="2"/>
  <c r="N38" i="2"/>
  <c r="N39" i="2"/>
  <c r="N40" i="2"/>
  <c r="N42" i="2"/>
  <c r="N43" i="2"/>
  <c r="N46" i="2"/>
  <c r="N47" i="2"/>
  <c r="N49" i="2"/>
  <c r="N50" i="2"/>
  <c r="N51" i="2"/>
  <c r="N53" i="2"/>
  <c r="N54" i="2"/>
  <c r="N55" i="2"/>
  <c r="N58" i="2"/>
  <c r="N59" i="2"/>
  <c r="N60" i="2"/>
  <c r="N61" i="2"/>
  <c r="N63" i="2"/>
  <c r="N64" i="2"/>
  <c r="N65" i="2"/>
  <c r="N66" i="2"/>
  <c r="N69" i="2"/>
  <c r="N70" i="2"/>
  <c r="N71" i="2"/>
  <c r="N73" i="2"/>
  <c r="N75" i="2"/>
  <c r="N76" i="2"/>
  <c r="N78" i="2"/>
  <c r="N79" i="2"/>
  <c r="N80" i="2"/>
  <c r="N82" i="2"/>
  <c r="N83" i="2"/>
  <c r="N84" i="2"/>
  <c r="N86" i="2"/>
  <c r="N87" i="2"/>
  <c r="N88" i="2"/>
  <c r="N91" i="2"/>
  <c r="N92" i="2"/>
  <c r="N93" i="2"/>
  <c r="N94" i="2"/>
  <c r="N97" i="2"/>
  <c r="N98" i="2"/>
  <c r="N100" i="2"/>
  <c r="N101" i="2"/>
  <c r="N102" i="2"/>
  <c r="N104" i="2"/>
  <c r="N105" i="2"/>
  <c r="N106" i="2"/>
  <c r="N107" i="2"/>
  <c r="N109" i="2"/>
  <c r="N110" i="2"/>
  <c r="G20" i="2"/>
  <c r="G24" i="2"/>
  <c r="G25" i="2"/>
  <c r="G26" i="2"/>
  <c r="G27" i="2"/>
  <c r="G30" i="2"/>
  <c r="G31" i="2"/>
  <c r="G33" i="2"/>
  <c r="G34" i="2"/>
  <c r="G35" i="2"/>
  <c r="G36" i="2"/>
  <c r="G38" i="2"/>
  <c r="G39" i="2"/>
  <c r="G40" i="2"/>
  <c r="G42" i="2"/>
  <c r="G43" i="2"/>
  <c r="G46" i="2"/>
  <c r="G47" i="2"/>
  <c r="G49" i="2"/>
  <c r="G50" i="2"/>
  <c r="G51" i="2"/>
  <c r="G53" i="2"/>
  <c r="G54" i="2"/>
  <c r="G55" i="2"/>
  <c r="G58" i="2"/>
  <c r="G59" i="2"/>
  <c r="G60" i="2"/>
  <c r="G61" i="2"/>
  <c r="G63" i="2"/>
  <c r="G64" i="2"/>
  <c r="G65" i="2"/>
  <c r="G66" i="2"/>
  <c r="G69" i="2"/>
  <c r="G70" i="2"/>
  <c r="G71" i="2"/>
  <c r="G73" i="2"/>
  <c r="G75" i="2"/>
  <c r="G76" i="2"/>
  <c r="G78" i="2"/>
  <c r="G79" i="2"/>
  <c r="G80" i="2"/>
  <c r="G82" i="2"/>
  <c r="G83" i="2"/>
  <c r="G84" i="2"/>
  <c r="G86" i="2"/>
  <c r="G87" i="2"/>
  <c r="G88" i="2"/>
  <c r="G91" i="2"/>
  <c r="G92" i="2"/>
  <c r="G93" i="2"/>
  <c r="G94" i="2"/>
  <c r="G97" i="2"/>
  <c r="G98" i="2"/>
  <c r="G100" i="2"/>
  <c r="G101" i="2"/>
  <c r="G102" i="2"/>
  <c r="G104" i="2"/>
  <c r="G105" i="2"/>
  <c r="G106" i="2"/>
  <c r="G107" i="2"/>
  <c r="G109" i="2"/>
  <c r="G110" i="2"/>
  <c r="G9" i="2"/>
  <c r="G10" i="2"/>
  <c r="G11" i="2"/>
  <c r="G14" i="2"/>
  <c r="G15" i="2"/>
  <c r="G16" i="2"/>
  <c r="G19" i="2"/>
  <c r="E68" i="2"/>
  <c r="P112" i="2" l="1"/>
  <c r="L112" i="2"/>
  <c r="G68" i="2"/>
  <c r="E112" i="2"/>
  <c r="G112" i="2" s="1"/>
  <c r="P72" i="2"/>
  <c r="P68" i="2" s="1"/>
</calcChain>
</file>

<file path=xl/sharedStrings.xml><?xml version="1.0" encoding="utf-8"?>
<sst xmlns="http://schemas.openxmlformats.org/spreadsheetml/2006/main" count="207" uniqueCount="174">
  <si>
    <t>TT</t>
  </si>
  <si>
    <t>TDP 1 Hải Thành</t>
  </si>
  <si>
    <t>TDP 2 Hải Thành</t>
  </si>
  <si>
    <t>TDP 3 Hải Thành</t>
  </si>
  <si>
    <t>TDP 4 Hải Thành</t>
  </si>
  <si>
    <t>TDP 5 Hải Thành</t>
  </si>
  <si>
    <t>TDP 6 Hải Thành</t>
  </si>
  <si>
    <t>TDP 7 Hải Thành</t>
  </si>
  <si>
    <t>TDP Nam Thành</t>
  </si>
  <si>
    <t>TDP Đồng Đình</t>
  </si>
  <si>
    <t>TDP Đồng Tâm</t>
  </si>
  <si>
    <t>TDP Đồng Mỹ</t>
  </si>
  <si>
    <t>TDP Phú Mỹ</t>
  </si>
  <si>
    <t>TDP Thành Mỹ</t>
  </si>
  <si>
    <t>TDP Đồng Hải</t>
  </si>
  <si>
    <t>TDP 1 Đồng Phú</t>
  </si>
  <si>
    <t>TDP 2 Đồng Phú</t>
  </si>
  <si>
    <t>TDP 3 Đồng Phú</t>
  </si>
  <si>
    <t>TDP 4 Đồng Phú</t>
  </si>
  <si>
    <t>TDP 5 Đồng Phú</t>
  </si>
  <si>
    <t>TDP 6 Đồng Phú</t>
  </si>
  <si>
    <t>TDP 7 Đồng Phú</t>
  </si>
  <si>
    <t>TDP 8 Đồng Phú</t>
  </si>
  <si>
    <t>TDP 9 Đồng Phú</t>
  </si>
  <si>
    <t>TDP 10 Đồng Phú</t>
  </si>
  <si>
    <t>TDP 11 Đồng Phú</t>
  </si>
  <si>
    <t>TDP Mỹ Cảnh</t>
  </si>
  <si>
    <t>TDP Đồng Dương</t>
  </si>
  <si>
    <t>TDP Sa Động</t>
  </si>
  <si>
    <t>TDP Trung Bính</t>
  </si>
  <si>
    <t>TDP Hà Dương</t>
  </si>
  <si>
    <t>TDP Hà Thôn</t>
  </si>
  <si>
    <t>TDP Hà Trung</t>
  </si>
  <si>
    <t>TDP Cừa Phú</t>
  </si>
  <si>
    <t>TDP Diêm Bắc 1</t>
  </si>
  <si>
    <t>TDP Diêm Bắc 2</t>
  </si>
  <si>
    <t>TDP Diêm Thượng</t>
  </si>
  <si>
    <t>TDP Diêm Hạ</t>
  </si>
  <si>
    <t>TDP Diêm Trung</t>
  </si>
  <si>
    <t>TDP Diêm Nam</t>
  </si>
  <si>
    <t>TDP Đức Trường</t>
  </si>
  <si>
    <t>TDP Bình Phúc</t>
  </si>
  <si>
    <t>TDP Nam Hồng</t>
  </si>
  <si>
    <t>TDP Bắc Hồng</t>
  </si>
  <si>
    <t>TDP Diêm Hải</t>
  </si>
  <si>
    <t>TDP Phú Thượng</t>
  </si>
  <si>
    <t>TDP Tân Sơn</t>
  </si>
  <si>
    <t>TDP Đức Sơn</t>
  </si>
  <si>
    <t>TDP Đức Điền</t>
  </si>
  <si>
    <t>TDP Đức Thị</t>
  </si>
  <si>
    <t>TDP Đức Giang</t>
  </si>
  <si>
    <t>TDP Đức Môn</t>
  </si>
  <si>
    <t>TDP Đức Hoa</t>
  </si>
  <si>
    <t>TDP Đức Thủy</t>
  </si>
  <si>
    <t>TDP Đức Phong</t>
  </si>
  <si>
    <t>TDP Giao Tế</t>
  </si>
  <si>
    <t>TDP 1 Nam Lý</t>
  </si>
  <si>
    <t>TDP 2 Nam Lý</t>
  </si>
  <si>
    <t>TDP 8 Nam Lý</t>
  </si>
  <si>
    <t>TDP 9 Nam Lý</t>
  </si>
  <si>
    <t>TDP 10 Nam Lý</t>
  </si>
  <si>
    <t>TDP 11Nam Lý</t>
  </si>
  <si>
    <t>TDP 12 Nam Lý</t>
  </si>
  <si>
    <t>TDP 14 Nam Lý</t>
  </si>
  <si>
    <t>TDP 3 Nam Lý</t>
  </si>
  <si>
    <t>TDP 4 Nam Lý</t>
  </si>
  <si>
    <t>TDP 5 Nam Lý</t>
  </si>
  <si>
    <t>TDP 6 Nam Lý</t>
  </si>
  <si>
    <t>TDP 7 Nam Lý</t>
  </si>
  <si>
    <t>TDP 13 Nam Lý</t>
  </si>
  <si>
    <t>TDP 15 Nam Lý</t>
  </si>
  <si>
    <t>Tổng cộng</t>
  </si>
  <si>
    <t>ỦY BAN NHÂN DÂN</t>
  </si>
  <si>
    <t>Tên tổ dân phố</t>
  </si>
  <si>
    <t>Tổng số hộ</t>
  </si>
  <si>
    <t>Giữ nguyên</t>
  </si>
  <si>
    <r>
      <t>P</t>
    </r>
    <r>
      <rPr>
        <b/>
        <u/>
        <sz val="13"/>
        <rFont val="Times New Roman"/>
        <family val="1"/>
      </rPr>
      <t>HƯỜNG ĐỒNG HỚ</t>
    </r>
    <r>
      <rPr>
        <b/>
        <sz val="13"/>
        <rFont val="Times New Roman"/>
        <family val="1"/>
      </rPr>
      <t>I</t>
    </r>
  </si>
  <si>
    <t>Ghi chú</t>
  </si>
  <si>
    <t xml:space="preserve">
BIỂU TỔNG HỢP PHIẾU LẤY Ý KIẾN NHÂN DÂN VỀ SẮP XẾP, TỔ CHỨC LẠI 
CÁC TỔ DÂN PHỐ TRÊN ĐỊA BÀN PHƯỜNG ĐỒNG HỚI
</t>
  </si>
  <si>
    <t xml:space="preserve">Khu vực Hải Thành  </t>
  </si>
  <si>
    <t>Khu vực Đồng Hải</t>
  </si>
  <si>
    <t xml:space="preserve">Khu vực Đồng Phú </t>
  </si>
  <si>
    <t xml:space="preserve">Khu vực Bảo Ninh </t>
  </si>
  <si>
    <t xml:space="preserve">Khu vực Đức Ninh Đông </t>
  </si>
  <si>
    <t xml:space="preserve">Khu vực Phú Hải </t>
  </si>
  <si>
    <t xml:space="preserve">Khu vực Đức Ninh  </t>
  </si>
  <si>
    <t xml:space="preserve">Khu vực Nam Lý </t>
  </si>
  <si>
    <t>Số lượng hộ gia đình</t>
  </si>
  <si>
    <t>Số hộ gia đình (đại diện hộ gia đình) tham gia lấy ý kiến</t>
  </si>
  <si>
    <t>Số 
phiếu hợp 
lệ</t>
  </si>
  <si>
    <t>Kết quả lấy ý kiến</t>
  </si>
  <si>
    <t>Tỷ lệ 
%</t>
  </si>
  <si>
    <t>Không đồng ý</t>
  </si>
  <si>
    <t>Đối với Phương án sắp xếp</t>
  </si>
  <si>
    <t>Đối với tên gọi dự kiến</t>
  </si>
  <si>
    <t>Phương án sắp xếp,
 tổ chức lại</t>
  </si>
  <si>
    <t>Tên gọi dự kiến 
sau khi sắp xếp, tổ chức lại</t>
  </si>
  <si>
    <t>Đồng
 ý</t>
  </si>
  <si>
    <t>Không đồng 
ý</t>
  </si>
  <si>
    <t>CỘNG HOÀ XÃ HỘI CHỦ NGHĨA VIỆT NAM</t>
  </si>
  <si>
    <t>Độc lập - Tự do - Hạnh phúc</t>
  </si>
  <si>
    <t>Sắp xếp, tổ chức lại toàn bộ số hộ dân của TDP 1 Hải Thành, TDP 2 Hải Thành, TDP 3 Hải Thành và  224 hộ Tổ dân phố 4 Hải Thành (ranh giới là đường Trương Pháp) thành 01 TDP</t>
  </si>
  <si>
    <t xml:space="preserve"> Sắp xếp, tổ chức lại toàn bộ số hộ dân của TDP 5 Hải Thành, TDP 6 Hải Thành, TDP 7 Hải Thành và 47 hộ thuộc TDP4 Hải Thành (Cắt từ ngõ 63 đường Trương Pháp -TDP 4, kéo dài qua ngõ 83 đường Lê Thành Đồng -TDP6) thành 01 TDP</t>
  </si>
  <si>
    <t>TDP Hải Đình hoặc TDP Đồng Đình</t>
  </si>
  <si>
    <t>TDP 
Đồng Phú 1</t>
  </si>
  <si>
    <t>Sắp xếp, tổ chức lại toàn bộ số hộ dân của TDP 3 Đồng Phú, TDP 4 Đồng Phú, TDP 5 Đồng Phú và TDP 6 Đồng Phú thành 01 TDP</t>
  </si>
  <si>
    <t>TDP 
Đồng Phú 2</t>
  </si>
  <si>
    <t>TDP 
Đồng Phú 3</t>
  </si>
  <si>
    <t>Sắp xếp, tổ chức lại toàn bộ số hộ dân của TDP 7 Đồng Phú, TDP 8 Đồng Phú và 
TDP 9 Đồng Phú thành 01 TDP</t>
  </si>
  <si>
    <t xml:space="preserve"> Sắp xếp, tổ chức lại toàn bộ số hộ dân của TDP 10 và
 TDP 11 Đồng Phú thành 01 TDP</t>
  </si>
  <si>
    <t>TDP 
Đồng Phú 4</t>
  </si>
  <si>
    <t>Sắp xếp, tổ chức lại toàn bộ số hộ dân của TDP Mỹ Cảnh và TDP Đồng Dương thành 01 TDP</t>
  </si>
  <si>
    <t>TDP
 Bảo Ninh 1</t>
  </si>
  <si>
    <t>TDP
 Bảo Ninh 2</t>
  </si>
  <si>
    <t xml:space="preserve">Sắp xếp, tổ chức lại toàn bộ số hộ dân của TDP Sa Động, TDP Trung Bính và TDP Hà Dương thành 01 TDP </t>
  </si>
  <si>
    <t xml:space="preserve"> Sắp xếp, tổ chức lại toàn bộ số hộ dân của TDP Hà Thôn, TDP Hà Trung và TDP Cừa Phú thành 01 TDP</t>
  </si>
  <si>
    <t>TDP
 Bảo Ninh 3</t>
  </si>
  <si>
    <t>Sắp xếp, tổ chức lại toàn bộ số hộ dân của TDP Diêm Bắc 1, Diêm Bắc 2, TDP Diêm Nam và TDP Bình Phúc thành 01 TDP</t>
  </si>
  <si>
    <t>TDP 
Diêm Bình</t>
  </si>
  <si>
    <t>Sắp xếp, tổ chức lại toàn bộ số hộ dân của TDP Diêm Thượng, TDP Diêm Hạ, TDP Diêm Trung và TDP Đức Trường thành 01 TDP</t>
  </si>
  <si>
    <t>TDP Diêm Điền hoặc TDP Đức Ninh Đông</t>
  </si>
  <si>
    <t>TDP Phú Hải</t>
  </si>
  <si>
    <t xml:space="preserve"> TDP 
Phú Thượng</t>
  </si>
  <si>
    <t>Sắp xếp, tổ chức lại toàn bộ số hộ dân của TDP Nam Hồng, TDP Bắc Hồng, TDP Diêm Hải thành 01 TDP</t>
  </si>
  <si>
    <t>Sắp xếp, tổ chức lại toàn bộ số hộ dân của TDP Tân Sơn và TDP Đức Sơn thành 01 TDP</t>
  </si>
  <si>
    <t>TDP 
Đức Ninh 1</t>
  </si>
  <si>
    <t>Sắp xếp, tổ chức lại toàn bộ số hộ dân của TDP Đức Điền, TDP Đức Thị và 130 hộ của TDP Giao Tế (khu vực phía Tây Bắc đường Lê Lợi) thành 01 TDP</t>
  </si>
  <si>
    <t>TDP 
Đức Ninh 2</t>
  </si>
  <si>
    <t>TDP 
Đức Ninh 3</t>
  </si>
  <si>
    <t>TDP 
Đức Ninh 4</t>
  </si>
  <si>
    <t>Sắp xếp, tổ chức lại toàn bộ số hộ dân của TDP 1 Nam Lý, TDP 2 Nam Lý, TDP 12 Nam Lý và 224 hộ TDP 8 Nam Lý (phía Nam cầu Vượt) thành 01 TDP</t>
  </si>
  <si>
    <t>TDP 
Nam Lý 1</t>
  </si>
  <si>
    <t>Sắp xếp, tổ chức lại toàn bộ số hộ dân của TDP 9 Nam Lý, TDP 11 Nam Lý và 40 hộ TDP 8 Nam Lý (phía Bắc cầu Vượt) thành 01 TDP</t>
  </si>
  <si>
    <t>TDP
Nam Lý 2</t>
  </si>
  <si>
    <t>Sắp xếp, tổ chức lại toàn bộ số hộ dân của TDP 3 Nam Lý, TDP 7 Nam Lý và Tổ dân phố 13 Nam Lý thành 01 TDP</t>
  </si>
  <si>
    <t>TDP
 Nam Lý 3</t>
  </si>
  <si>
    <t>Sắp xếp, tổ chức lại toàn bộ số hộ dân của TDP 4 Nam Lý, TDP 5 Nam Lý, TDP
 15 Nam Lý và TDP 6 Nam Lý thành 01 TDP</t>
  </si>
  <si>
    <t>TDP 
Nam Lý 4</t>
  </si>
  <si>
    <t>TDP 
Nam Lý 5</t>
  </si>
  <si>
    <t>Sắp xếp, tổ chức lại toàn bộ số hộ dân của TDP 10 Nam Lý và
 TDP 14 Nam Lý thành 01 TDP</t>
  </si>
  <si>
    <t>Cộng</t>
  </si>
  <si>
    <t>TDP 
Hải Thành</t>
  </si>
  <si>
    <t>TDP 
Đồng Thành</t>
  </si>
  <si>
    <t>TDP
Đồng Hải</t>
  </si>
  <si>
    <t>Sắp xếp, tổ chức lại toàn bộ số hộ dân của TDP Phú Mỹ, TDP Đồng Mỹ và TDP Thành Mỹ thành 01 TDP</t>
  </si>
  <si>
    <t>100% ý kiến đồng ý với phương án sắp xếp; 99,83% ý  kiến đồng ý với tên gọi TDP Đồng Phú 4</t>
  </si>
  <si>
    <t>100% ý kiến đồng ý với phương án sắp xếp và tên gọi TDP Bảo Ninh 1</t>
  </si>
  <si>
    <t>99,60% ý kiến đồng ý với phương án sắp xếp và tên gọi TDP Bảo Ninh 2</t>
  </si>
  <si>
    <t>99,68% ý kiến đồng ý với phương án sắp xếp và tên gọi TDP Bảo Ninh 3</t>
  </si>
  <si>
    <t>100% ý kiến đồng ý với phương án và tên gọi TDP Nam Lý 3</t>
  </si>
  <si>
    <t>99,76% ý kiến đồng ý với phương án sắp xếp; 76,68 % ý kiến đồng ý tên gọi TDP Đức Ninh Đông; 22,83% ý kiến đồng ý tên gọi TDP Diêm Điền; 0,12% ý kiến đề xuất tên gọi TDP Diêm Trường và 0,37% ý kiến đề xuất tên gọi TDP Diêm Đức</t>
  </si>
  <si>
    <t>100% ý kiến đồng ý với phương án sắp xếp và tên gọi TDP Phú Hải; có 05 ý kiến đề xuất lấy NVH TDP Diêm Hải là nơi sinh hoạt cộng đồng</t>
  </si>
  <si>
    <r>
      <t xml:space="preserve">100% ý kiến đồng ý với phương án sắp xếp; 67,15% ý kiến không đồng ý với tên gọi TDP Đức Ninh 3; 67,15% </t>
    </r>
    <r>
      <rPr>
        <b/>
        <sz val="11"/>
        <rFont val="Times New Roman"/>
        <family val="1"/>
      </rPr>
      <t>đề xuất lấy tên gọi TDP Đức Phổ</t>
    </r>
  </si>
  <si>
    <t>99,63% ý kiến đồng ý với phương án sắp xếp; 99,51% ý kiến đồng ý với tên gọi 
TDP Nam Lý 2</t>
  </si>
  <si>
    <t>99,56% ý kiến đồng ý với phương án sắp xếp; 99,38% ý kiến đồng ý với tên gọi TDP Nam Lý 4; 0,09% ý kiến đề xuất lấy tên gọi TDP Nam Lý 5</t>
  </si>
  <si>
    <t>99,58% ý kiến đồng ý với phương án giữ nguyên TDP; 99,79% ý kiến đồng ý giữ nguyên tên gọi TDP Đồng Hải</t>
  </si>
  <si>
    <t>85,04% ý kiến đồng ý với phương án sắp xếp và tên gọi TDP Đồng Phú 3</t>
  </si>
  <si>
    <t>99,66% ý kiến đồng ý với phương án sắp xếp; 99,77% ý kiến đồng ý với tên gọi TDP Đồng Thành</t>
  </si>
  <si>
    <t>99,69 % ý kiến đồng ý với phương án sắp xếp; 99,14% ý kiến đồng ý với tên gọi TDP Đồng Phú 2; 0,39% ý kiến đề xuất tên gọi TDP 2 Đồng Phú; có 01 ý kiến đề nghị chuyển một số hộ dân sang TDP Đồng Phú 3 (thuộc khu vực TDP 7,8 Đồng Phú (cũ)</t>
  </si>
  <si>
    <t>92,57% ý kiến đồng ý với phương án sắp xếp và tên gọi TDP Đồng Phú 1</t>
  </si>
  <si>
    <t>99,40% ý kiến đồng ý với phương án sắp xếp; 99,20% ý kiến đồng ý với tên gọi TDP Hải Thành</t>
  </si>
  <si>
    <t>95,43% ý kiến đồng ý với phương án sắp xếp và 96,72% ý kiến đồng ý với tên gọi TDP Diêm Bình</t>
  </si>
  <si>
    <r>
      <t xml:space="preserve">99,87% ý kiến đồng ý với phương án sắp xếp;62,15% ý kiến đồng ý với tên gọi </t>
    </r>
    <r>
      <rPr>
        <b/>
        <sz val="11"/>
        <rFont val="Times New Roman"/>
        <family val="1"/>
      </rPr>
      <t>TDP Hải Đình</t>
    </r>
    <r>
      <rPr>
        <sz val="11"/>
        <rFont val="Times New Roman"/>
        <family val="1"/>
      </rPr>
      <t>; 37,85 % ý kiến đồng ý với tên gọi TDP Đồng Đình</t>
    </r>
  </si>
  <si>
    <r>
      <t xml:space="preserve">99,87% ý kiến đồng ý với phương án sắp xếp; </t>
    </r>
    <r>
      <rPr>
        <b/>
        <sz val="11"/>
        <rFont val="Times New Roman"/>
        <family val="1"/>
      </rPr>
      <t>99,50% ý kiến đồng ý với tên gọi TDP Đồng Mỹ;</t>
    </r>
    <r>
      <rPr>
        <sz val="11"/>
        <rFont val="Times New Roman"/>
        <family val="1"/>
      </rPr>
      <t xml:space="preserve"> 0,13% ý kiến đề xuất tên gọi TDP Phú Mỹ; 0,13% ý kiến đề xuất tên gọi Thành Mỹ; 0,13% ý kiến đề xuất tên gọi Tam Toà</t>
    </r>
  </si>
  <si>
    <t>99,86% ý kiến đồng ý với phương án sắp xếp; 78,81% ý kiến đồng ý với tên gọi 
TDP Đức Ninh 1; 0,42% ý kiến đề xuất tên gọi TDP 1 Đức Ninh; 20,64% ý kiến đề xuất lấy tên gọi TDP Đức Sơn,</t>
  </si>
  <si>
    <t>100% ý kiến đồng ý với phương án sắp xếp; 100% ý  kiến không đồng ý với tên gọi TDP Đức Ninh 4 ; 99,68% ý kiến đề xuất lấy tên gọi Đức Ninh; 0,32% ý kiến đề xuất tên gọi TDP Phong Thuỷ.</t>
  </si>
  <si>
    <t>100 % ý kiến đồng ý với phương án giữ nguyên  và
 tên gọi TDP Phú Thượng</t>
  </si>
  <si>
    <t>98,78% ý kiến đồng ý với phương án sắp xếp; 98,63% ý kiến đồng ý với tên gọi 
TDP Đức Ninh 2</t>
  </si>
  <si>
    <t>99,64% ý kiến đồng ý với phương án và tên gọi TDP Nam Lý 1; có 02 hộ dân ở phía đông đường Phạm Văn Đồng là Phạm Danh Thuý và Nguyễn Minh Nhật có nguyện vọng chuyển về TDP 11 Nam Lý (cũ); có 01 ý kiến đề xuất khu vực nhà thờ Tam Toà chuyển quản lý cho TDP 11 (cũ)</t>
  </si>
  <si>
    <t>100% ý kiến đồng ý với phương án sắp xếp và tên gọi TDP Nam Lý 5</t>
  </si>
  <si>
    <t xml:space="preserve">Sắp xếp, tổ chức lại toàn bộ số hộ dân của TDP Nam Thành, TDP Đồng Đình, TDP Đồng Tâm và 07 hộ dân của TDP 1 Đồng Phú; ranh giới là đường 23/8 thành 01 TDP
</t>
  </si>
  <si>
    <t>Sắp xếp, tổ chức lại toàn bộ số hộ dân của TDP 2 Đồng Phú và 513 hộ thuộc TDP 1 Đồng Phú (trừ  07 hộ đã chuyển sang  TDP Hải Đình (mới)); ranh giới xác định đường 23/8 thành 01 TDP</t>
  </si>
  <si>
    <t>Sắp xếp, tổ chức lại toàn bộ số hộ dân của TDP Đức Giang, TDP Đức Môn, TDP Đức Hoa và 32 hộ thuộc TDP Đức Thuỷ có ranh giới phía Tây đường Nguyễn Đăng Giai thành 01 TDP</t>
  </si>
  <si>
    <r>
      <t xml:space="preserve"> Sắp xếp, tổ chức lại 189 số hộ dân của TDP Đức Thuỷ, TDP Đức Phong và </t>
    </r>
    <r>
      <rPr>
        <b/>
        <sz val="11"/>
        <rFont val="Times New Roman"/>
        <family val="1"/>
      </rPr>
      <t>139 hộ của TDP Giao Tế</t>
    </r>
    <r>
      <rPr>
        <sz val="11"/>
        <rFont val="Times New Roman"/>
        <family val="1"/>
      </rPr>
      <t>; có ranh giới phía Đông đường Nguyễn Đăng Giai thành 01 TDP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</si>
</sst>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_(* #,##0.000_);_(* \(#,##0.000\);_(* &quot;-&quot;??_);_(@_)"/>
    <numFmt numFmtId="167" formatCode="_(* #,##0.0_);_(* \(#,##0.0\);_(* &quot;-&quot;??_);_(@_)"/>
  </numFmts>
  <fonts count="12" x14ac:knownFonts="1">
    <font>
      <sz val="11"/>
      <color theme="1"/>
      <name val="Times New Roman"/>
      <family val="2"/>
      <charset val="163"/>
    </font>
    <font>
      <sz val="11"/>
      <color theme="1"/>
      <name val="Times New Roman"/>
      <family val="2"/>
      <charset val="163"/>
    </font>
    <font>
      <b/>
      <sz val="13"/>
      <name val="Times New Roman"/>
      <family val="1"/>
    </font>
    <font>
      <b/>
      <u/>
      <sz val="13"/>
      <name val="Times New Roman"/>
      <family val="1"/>
    </font>
    <font>
      <b/>
      <sz val="12"/>
      <name val="Times New Roman"/>
      <family val="1"/>
    </font>
    <font>
      <b/>
      <sz val="10"/>
      <name val="Times New Roman"/>
      <family val="1"/>
    </font>
    <font>
      <b/>
      <sz val="11"/>
      <name val="Times New Roman"/>
      <family val="1"/>
    </font>
    <font>
      <sz val="11"/>
      <name val="Times New Roman"/>
      <family val="1"/>
    </font>
    <font>
      <sz val="7"/>
      <name val="Times New Roman"/>
      <family val="1"/>
    </font>
    <font>
      <sz val="14"/>
      <name val="Times New Roman"/>
      <family val="1"/>
    </font>
    <font>
      <i/>
      <sz val="14"/>
      <name val="Times New Roman"/>
      <family val="1"/>
    </font>
    <font>
      <b/>
      <sz val="14"/>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02">
    <xf numFmtId="0" fontId="0" fillId="0" borderId="0" xfId="0"/>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 xfId="0" applyFont="1" applyFill="1" applyBorder="1" applyAlignment="1">
      <alignment vertical="center"/>
    </xf>
    <xf numFmtId="165" fontId="6" fillId="2" borderId="1" xfId="1" applyNumberFormat="1" applyFont="1" applyFill="1" applyBorder="1" applyAlignment="1">
      <alignment horizontal="center" vertical="center" wrapText="1"/>
    </xf>
    <xf numFmtId="164" fontId="6" fillId="2" borderId="3" xfId="1" applyFont="1" applyFill="1" applyBorder="1" applyAlignment="1">
      <alignment vertical="center"/>
    </xf>
    <xf numFmtId="165" fontId="6" fillId="2" borderId="3" xfId="0" applyNumberFormat="1" applyFont="1" applyFill="1" applyBorder="1" applyAlignment="1">
      <alignment vertical="center"/>
    </xf>
    <xf numFmtId="164" fontId="6" fillId="2" borderId="1" xfId="1" applyFont="1" applyFill="1" applyBorder="1" applyAlignment="1">
      <alignment vertical="center"/>
    </xf>
    <xf numFmtId="165" fontId="7" fillId="2" borderId="1" xfId="1" applyNumberFormat="1" applyFont="1" applyFill="1" applyBorder="1" applyAlignment="1">
      <alignment horizontal="center" vertical="center" wrapText="1"/>
    </xf>
    <xf numFmtId="39"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65" fontId="7" fillId="2" borderId="1" xfId="1"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39"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xf>
    <xf numFmtId="165" fontId="6" fillId="2" borderId="1" xfId="1" applyNumberFormat="1" applyFont="1" applyFill="1" applyBorder="1" applyAlignment="1">
      <alignment horizontal="center" vertical="center"/>
    </xf>
    <xf numFmtId="164" fontId="6" fillId="2" borderId="1" xfId="1" applyFont="1" applyFill="1" applyBorder="1" applyAlignment="1">
      <alignment horizontal="center" vertical="center"/>
    </xf>
    <xf numFmtId="164" fontId="7" fillId="2" borderId="3" xfId="1" applyFont="1" applyFill="1" applyBorder="1" applyAlignment="1">
      <alignment vertical="center"/>
    </xf>
    <xf numFmtId="165" fontId="7" fillId="2" borderId="3" xfId="0" applyNumberFormat="1" applyFont="1" applyFill="1" applyBorder="1" applyAlignment="1">
      <alignment vertical="center"/>
    </xf>
    <xf numFmtId="164" fontId="7" fillId="2" borderId="1" xfId="1" applyFont="1" applyFill="1" applyBorder="1" applyAlignment="1">
      <alignment vertical="center"/>
    </xf>
    <xf numFmtId="165" fontId="7" fillId="2" borderId="3" xfId="1" applyNumberFormat="1" applyFont="1" applyFill="1" applyBorder="1" applyAlignment="1">
      <alignment horizontal="center" vertical="center"/>
    </xf>
    <xf numFmtId="164" fontId="6" fillId="2" borderId="1" xfId="1" applyFont="1" applyFill="1" applyBorder="1" applyAlignment="1">
      <alignment horizontal="center" vertical="center" wrapText="1"/>
    </xf>
    <xf numFmtId="164" fontId="7" fillId="2" borderId="3" xfId="1" applyFont="1" applyFill="1" applyBorder="1" applyAlignment="1">
      <alignment horizontal="center" vertical="center"/>
    </xf>
    <xf numFmtId="165" fontId="6" fillId="2" borderId="3" xfId="0" applyNumberFormat="1" applyFont="1" applyFill="1" applyBorder="1" applyAlignment="1">
      <alignment horizontal="center" vertical="center"/>
    </xf>
    <xf numFmtId="165" fontId="7" fillId="2" borderId="3" xfId="0" applyNumberFormat="1" applyFont="1" applyFill="1" applyBorder="1" applyAlignment="1">
      <alignment horizontal="center" vertical="center"/>
    </xf>
    <xf numFmtId="164" fontId="7" fillId="2" borderId="1" xfId="1" applyFont="1" applyFill="1" applyBorder="1" applyAlignment="1">
      <alignment horizontal="center" vertical="center"/>
    </xf>
    <xf numFmtId="164" fontId="6" fillId="2" borderId="3" xfId="1" applyFont="1" applyFill="1" applyBorder="1" applyAlignment="1">
      <alignment horizontal="center" vertical="center"/>
    </xf>
    <xf numFmtId="165" fontId="6" fillId="2" borderId="1" xfId="1" applyNumberFormat="1" applyFont="1" applyFill="1" applyBorder="1" applyAlignment="1">
      <alignment horizontal="center"/>
    </xf>
    <xf numFmtId="165" fontId="6" fillId="2" borderId="1" xfId="0" applyNumberFormat="1" applyFont="1" applyFill="1" applyBorder="1" applyAlignment="1">
      <alignment horizontal="center" vertical="center"/>
    </xf>
    <xf numFmtId="0" fontId="6" fillId="2" borderId="1" xfId="0" applyFont="1" applyFill="1" applyBorder="1"/>
    <xf numFmtId="0" fontId="6" fillId="2" borderId="1" xfId="0" applyFont="1" applyFill="1" applyBorder="1" applyAlignment="1">
      <alignment horizontal="left" vertical="center"/>
    </xf>
    <xf numFmtId="166" fontId="6" fillId="2" borderId="1" xfId="1" applyNumberFormat="1" applyFont="1" applyFill="1" applyBorder="1" applyAlignment="1">
      <alignment horizontal="center" vertical="center"/>
    </xf>
    <xf numFmtId="0" fontId="7" fillId="2" borderId="4" xfId="0" applyFont="1" applyFill="1" applyBorder="1" applyAlignment="1">
      <alignment horizontal="left" vertical="center"/>
    </xf>
    <xf numFmtId="167" fontId="6" fillId="2" borderId="1" xfId="1"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xf numFmtId="0" fontId="8" fillId="2" borderId="3" xfId="0" applyFont="1" applyFill="1" applyBorder="1" applyAlignment="1">
      <alignment horizontal="center" vertical="center" wrapText="1"/>
    </xf>
    <xf numFmtId="0" fontId="7" fillId="2" borderId="4" xfId="0" applyFont="1" applyFill="1" applyBorder="1" applyAlignment="1">
      <alignment horizontal="center" wrapText="1"/>
    </xf>
    <xf numFmtId="0" fontId="7" fillId="2" borderId="5" xfId="0" applyFont="1" applyFill="1" applyBorder="1" applyAlignment="1">
      <alignment vertical="center" wrapText="1"/>
    </xf>
    <xf numFmtId="0" fontId="7" fillId="0" borderId="0" xfId="0" applyFont="1"/>
    <xf numFmtId="0" fontId="6" fillId="0" borderId="0" xfId="0" applyFont="1" applyAlignment="1">
      <alignment vertical="center"/>
    </xf>
    <xf numFmtId="165" fontId="7" fillId="0" borderId="0" xfId="0" applyNumberFormat="1" applyFont="1" applyAlignment="1">
      <alignment vertical="center"/>
    </xf>
    <xf numFmtId="0" fontId="7" fillId="0" borderId="0" xfId="0" applyFont="1" applyAlignment="1">
      <alignment vertical="center"/>
    </xf>
    <xf numFmtId="0" fontId="7" fillId="2" borderId="1" xfId="0" applyFont="1" applyFill="1" applyBorder="1" applyAlignment="1">
      <alignment horizontal="center" wrapText="1"/>
    </xf>
    <xf numFmtId="0" fontId="7" fillId="2" borderId="1" xfId="0" applyFont="1" applyFill="1" applyBorder="1" applyAlignment="1">
      <alignment wrapText="1"/>
    </xf>
    <xf numFmtId="165" fontId="7" fillId="0" borderId="0" xfId="0" applyNumberFormat="1" applyFont="1"/>
    <xf numFmtId="0" fontId="9" fillId="0" borderId="0" xfId="0" applyFont="1"/>
    <xf numFmtId="165" fontId="11" fillId="0" borderId="0" xfId="0" applyNumberFormat="1" applyFont="1" applyAlignment="1">
      <alignment horizont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3" xfId="0" applyFont="1" applyFill="1" applyBorder="1" applyAlignment="1">
      <alignment horizontal="center" wrapText="1"/>
    </xf>
    <xf numFmtId="0" fontId="7" fillId="2" borderId="5" xfId="0" applyFont="1" applyFill="1" applyBorder="1" applyAlignment="1">
      <alignment horizontal="center" wrapText="1"/>
    </xf>
    <xf numFmtId="0" fontId="7" fillId="2" borderId="4" xfId="0" applyFont="1" applyFill="1" applyBorder="1" applyAlignment="1">
      <alignment horizont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7" fillId="2" borderId="4" xfId="0" applyFont="1" applyFill="1" applyBorder="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7" fillId="0" borderId="0" xfId="0" applyFont="1" applyAlignment="1">
      <alignment horizontal="left"/>
    </xf>
    <xf numFmtId="0" fontId="7" fillId="2" borderId="5" xfId="0" applyFont="1" applyFill="1" applyBorder="1" applyAlignment="1">
      <alignment horizontal="center" vertical="center"/>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2" fontId="4" fillId="2" borderId="2" xfId="0" applyNumberFormat="1" applyFont="1" applyFill="1" applyBorder="1" applyAlignment="1">
      <alignment horizontal="center" vertical="center" wrapText="1"/>
    </xf>
    <xf numFmtId="0" fontId="2" fillId="2" borderId="0" xfId="0" applyFont="1" applyFill="1" applyAlignment="1">
      <alignment horizontal="center"/>
    </xf>
    <xf numFmtId="0" fontId="3" fillId="2" borderId="0" xfId="0" applyFont="1" applyFill="1" applyAlignment="1">
      <alignment horizontal="center"/>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5"/>
  <sheetViews>
    <sheetView tabSelected="1" zoomScaleNormal="100" workbookViewId="0">
      <pane ySplit="6" topLeftCell="A81" activePane="bottomLeft" state="frozen"/>
      <selection pane="bottomLeft" activeCell="U88" sqref="U88"/>
    </sheetView>
  </sheetViews>
  <sheetFormatPr defaultRowHeight="15" x14ac:dyDescent="0.25"/>
  <cols>
    <col min="1" max="1" width="5.28515625" style="54" customWidth="1"/>
    <col min="2" max="2" width="19.5703125" style="54" customWidth="1"/>
    <col min="3" max="3" width="30.42578125" style="54" customWidth="1"/>
    <col min="4" max="4" width="10.85546875" style="54" customWidth="1"/>
    <col min="5" max="5" width="9" style="54" customWidth="1"/>
    <col min="6" max="6" width="9.5703125" style="54" customWidth="1"/>
    <col min="7" max="7" width="8.42578125" style="54" customWidth="1"/>
    <col min="8" max="8" width="9.5703125" style="54" customWidth="1"/>
    <col min="9" max="10" width="8.42578125" style="54" customWidth="1"/>
    <col min="11" max="11" width="8" style="54" customWidth="1"/>
    <col min="12" max="12" width="8.42578125" style="54" bestFit="1" customWidth="1"/>
    <col min="13" max="13" width="8.42578125" style="54" customWidth="1"/>
    <col min="14" max="14" width="8.5703125" style="54" bestFit="1" customWidth="1"/>
    <col min="15" max="15" width="7.28515625" style="54" customWidth="1"/>
    <col min="16" max="16" width="8.5703125" style="54" customWidth="1"/>
    <col min="17" max="17" width="24.140625" style="54" customWidth="1"/>
    <col min="18" max="16384" width="9.140625" style="54"/>
  </cols>
  <sheetData>
    <row r="1" spans="1:18" ht="16.5" x14ac:dyDescent="0.25">
      <c r="A1" s="84" t="s">
        <v>72</v>
      </c>
      <c r="B1" s="84"/>
      <c r="C1" s="84" t="s">
        <v>99</v>
      </c>
      <c r="D1" s="84"/>
      <c r="E1" s="84"/>
      <c r="F1" s="84"/>
      <c r="G1" s="84"/>
      <c r="H1" s="84"/>
      <c r="I1" s="84"/>
      <c r="J1" s="84"/>
      <c r="K1" s="84"/>
      <c r="L1" s="84"/>
      <c r="M1" s="84"/>
      <c r="N1" s="84"/>
      <c r="O1" s="84"/>
      <c r="P1" s="84"/>
      <c r="Q1" s="84"/>
    </row>
    <row r="2" spans="1:18" ht="16.5" x14ac:dyDescent="0.25">
      <c r="A2" s="84" t="s">
        <v>76</v>
      </c>
      <c r="B2" s="84"/>
      <c r="C2" s="85" t="s">
        <v>100</v>
      </c>
      <c r="D2" s="84"/>
      <c r="E2" s="84"/>
      <c r="F2" s="84"/>
      <c r="G2" s="84"/>
      <c r="H2" s="84"/>
      <c r="I2" s="84"/>
      <c r="J2" s="84"/>
      <c r="K2" s="84"/>
      <c r="L2" s="84"/>
      <c r="M2" s="84"/>
      <c r="N2" s="84"/>
      <c r="O2" s="84"/>
      <c r="P2" s="84"/>
      <c r="Q2" s="84"/>
    </row>
    <row r="3" spans="1:18" ht="65.25" customHeight="1" x14ac:dyDescent="0.25">
      <c r="A3" s="83" t="s">
        <v>78</v>
      </c>
      <c r="B3" s="83"/>
      <c r="C3" s="83"/>
      <c r="D3" s="83"/>
      <c r="E3" s="83"/>
      <c r="F3" s="83"/>
      <c r="G3" s="83"/>
      <c r="H3" s="83"/>
      <c r="I3" s="83"/>
      <c r="J3" s="83"/>
      <c r="K3" s="83"/>
      <c r="L3" s="83"/>
      <c r="M3" s="83"/>
      <c r="N3" s="83"/>
      <c r="O3" s="83"/>
      <c r="P3" s="83"/>
      <c r="Q3" s="83"/>
    </row>
    <row r="4" spans="1:18" ht="27" customHeight="1" x14ac:dyDescent="0.25">
      <c r="A4" s="94" t="s">
        <v>0</v>
      </c>
      <c r="B4" s="94" t="s">
        <v>73</v>
      </c>
      <c r="C4" s="92" t="s">
        <v>95</v>
      </c>
      <c r="D4" s="43"/>
      <c r="E4" s="86" t="s">
        <v>87</v>
      </c>
      <c r="F4" s="87"/>
      <c r="G4" s="88"/>
      <c r="H4" s="92" t="s">
        <v>89</v>
      </c>
      <c r="I4" s="98" t="s">
        <v>90</v>
      </c>
      <c r="J4" s="99"/>
      <c r="K4" s="99"/>
      <c r="L4" s="99"/>
      <c r="M4" s="99"/>
      <c r="N4" s="99"/>
      <c r="O4" s="99"/>
      <c r="P4" s="100"/>
      <c r="Q4" s="92" t="s">
        <v>77</v>
      </c>
    </row>
    <row r="5" spans="1:18" ht="27" customHeight="1" x14ac:dyDescent="0.25">
      <c r="A5" s="95"/>
      <c r="B5" s="95"/>
      <c r="C5" s="95"/>
      <c r="D5" s="3"/>
      <c r="E5" s="89"/>
      <c r="F5" s="90"/>
      <c r="G5" s="91"/>
      <c r="H5" s="97"/>
      <c r="I5" s="98" t="s">
        <v>93</v>
      </c>
      <c r="J5" s="99"/>
      <c r="K5" s="99"/>
      <c r="L5" s="100"/>
      <c r="M5" s="98" t="s">
        <v>94</v>
      </c>
      <c r="N5" s="99"/>
      <c r="O5" s="99"/>
      <c r="P5" s="100"/>
      <c r="Q5" s="93"/>
    </row>
    <row r="6" spans="1:18" ht="99.75" x14ac:dyDescent="0.25">
      <c r="A6" s="96"/>
      <c r="B6" s="96"/>
      <c r="C6" s="96"/>
      <c r="D6" s="45" t="s">
        <v>96</v>
      </c>
      <c r="E6" s="2" t="s">
        <v>74</v>
      </c>
      <c r="F6" s="44" t="s">
        <v>88</v>
      </c>
      <c r="G6" s="44" t="s">
        <v>91</v>
      </c>
      <c r="H6" s="93"/>
      <c r="I6" s="44" t="s">
        <v>97</v>
      </c>
      <c r="J6" s="44" t="s">
        <v>91</v>
      </c>
      <c r="K6" s="1" t="s">
        <v>98</v>
      </c>
      <c r="L6" s="44" t="s">
        <v>91</v>
      </c>
      <c r="M6" s="44" t="s">
        <v>97</v>
      </c>
      <c r="N6" s="44" t="s">
        <v>91</v>
      </c>
      <c r="O6" s="44" t="s">
        <v>92</v>
      </c>
      <c r="P6" s="44" t="s">
        <v>91</v>
      </c>
      <c r="Q6" s="2"/>
    </row>
    <row r="7" spans="1:18" s="55" customFormat="1" ht="34.5" customHeight="1" x14ac:dyDescent="0.25">
      <c r="A7" s="49">
        <v>1</v>
      </c>
      <c r="B7" s="74" t="s">
        <v>79</v>
      </c>
      <c r="C7" s="75"/>
      <c r="D7" s="4"/>
      <c r="E7" s="5">
        <f>E12+E17</f>
        <v>2054</v>
      </c>
      <c r="F7" s="5">
        <f t="shared" ref="F7:O7" si="0">F12+F17</f>
        <v>1868</v>
      </c>
      <c r="G7" s="24">
        <f>F7/E7*100</f>
        <v>90.944498539435244</v>
      </c>
      <c r="H7" s="5">
        <f t="shared" si="0"/>
        <v>1868</v>
      </c>
      <c r="I7" s="5">
        <f t="shared" si="0"/>
        <v>1859</v>
      </c>
      <c r="J7" s="24">
        <f>I7/H7*100</f>
        <v>99.518201284796575</v>
      </c>
      <c r="K7" s="5">
        <f t="shared" si="0"/>
        <v>9</v>
      </c>
      <c r="L7" s="24">
        <f>K7/H7*100</f>
        <v>0.4817987152034261</v>
      </c>
      <c r="M7" s="5">
        <f t="shared" si="0"/>
        <v>1858</v>
      </c>
      <c r="N7" s="24">
        <f>M7/H7*100</f>
        <v>99.46466809421841</v>
      </c>
      <c r="O7" s="5">
        <f t="shared" si="0"/>
        <v>10</v>
      </c>
      <c r="P7" s="24">
        <f>O7/H7*100</f>
        <v>0.53533190578158452</v>
      </c>
      <c r="Q7" s="4"/>
    </row>
    <row r="8" spans="1:18" s="57" customFormat="1" ht="46.5" customHeight="1" x14ac:dyDescent="0.25">
      <c r="A8" s="42">
        <v>1</v>
      </c>
      <c r="B8" s="42" t="s">
        <v>1</v>
      </c>
      <c r="C8" s="66" t="s">
        <v>101</v>
      </c>
      <c r="D8" s="66" t="s">
        <v>141</v>
      </c>
      <c r="E8" s="9">
        <v>338</v>
      </c>
      <c r="F8" s="9">
        <v>294</v>
      </c>
      <c r="G8" s="10">
        <f>F8/E8*100</f>
        <v>86.982248520710058</v>
      </c>
      <c r="H8" s="11">
        <v>294</v>
      </c>
      <c r="I8" s="11">
        <v>294</v>
      </c>
      <c r="J8" s="25">
        <f t="shared" ref="J8:J91" si="1">I8/H8*100</f>
        <v>100</v>
      </c>
      <c r="K8" s="26">
        <f t="shared" ref="K8:K91" si="2">H8-I8</f>
        <v>0</v>
      </c>
      <c r="L8" s="19">
        <f t="shared" ref="L8:L91" si="3">K8/H8*100</f>
        <v>0</v>
      </c>
      <c r="M8" s="11">
        <v>294</v>
      </c>
      <c r="N8" s="10">
        <v>100</v>
      </c>
      <c r="O8" s="26">
        <f t="shared" ref="O8:O91" si="4">H8-M8</f>
        <v>0</v>
      </c>
      <c r="P8" s="12">
        <v>0</v>
      </c>
      <c r="Q8" s="66" t="s">
        <v>160</v>
      </c>
      <c r="R8" s="56">
        <f>H8-M8-O8</f>
        <v>0</v>
      </c>
    </row>
    <row r="9" spans="1:18" s="57" customFormat="1" ht="47.25" customHeight="1" x14ac:dyDescent="0.25">
      <c r="A9" s="42">
        <v>2</v>
      </c>
      <c r="B9" s="42" t="s">
        <v>2</v>
      </c>
      <c r="C9" s="69"/>
      <c r="D9" s="69"/>
      <c r="E9" s="13">
        <v>284</v>
      </c>
      <c r="F9" s="13">
        <v>273</v>
      </c>
      <c r="G9" s="10">
        <f t="shared" ref="G9:G92" si="5">F9/E9*100</f>
        <v>96.126760563380287</v>
      </c>
      <c r="H9" s="11">
        <v>273</v>
      </c>
      <c r="I9" s="11">
        <v>273</v>
      </c>
      <c r="J9" s="25">
        <f t="shared" si="1"/>
        <v>100</v>
      </c>
      <c r="K9" s="26">
        <f t="shared" si="2"/>
        <v>0</v>
      </c>
      <c r="L9" s="19">
        <f t="shared" si="3"/>
        <v>0</v>
      </c>
      <c r="M9" s="11">
        <v>273</v>
      </c>
      <c r="N9" s="10">
        <f t="shared" ref="N9:N45" si="6">M9/H9*100</f>
        <v>100</v>
      </c>
      <c r="O9" s="26">
        <f t="shared" si="4"/>
        <v>0</v>
      </c>
      <c r="P9" s="12">
        <f t="shared" ref="P9:P45" si="7">O9/H9*100</f>
        <v>0</v>
      </c>
      <c r="Q9" s="69"/>
      <c r="R9" s="56">
        <f t="shared" ref="R9:R72" si="8">H9-M9-O9</f>
        <v>0</v>
      </c>
    </row>
    <row r="10" spans="1:18" s="57" customFormat="1" ht="49.5" customHeight="1" x14ac:dyDescent="0.25">
      <c r="A10" s="42">
        <v>3</v>
      </c>
      <c r="B10" s="42" t="s">
        <v>3</v>
      </c>
      <c r="C10" s="69"/>
      <c r="D10" s="69"/>
      <c r="E10" s="13">
        <v>204</v>
      </c>
      <c r="F10" s="13">
        <v>204</v>
      </c>
      <c r="G10" s="10">
        <f t="shared" si="5"/>
        <v>100</v>
      </c>
      <c r="H10" s="11">
        <v>204</v>
      </c>
      <c r="I10" s="11">
        <v>198</v>
      </c>
      <c r="J10" s="25">
        <f t="shared" si="1"/>
        <v>97.058823529411768</v>
      </c>
      <c r="K10" s="27">
        <f t="shared" si="2"/>
        <v>6</v>
      </c>
      <c r="L10" s="28">
        <f t="shared" si="3"/>
        <v>2.9411764705882351</v>
      </c>
      <c r="M10" s="11">
        <v>196</v>
      </c>
      <c r="N10" s="10">
        <f t="shared" si="6"/>
        <v>96.078431372549019</v>
      </c>
      <c r="O10" s="27">
        <f t="shared" si="4"/>
        <v>8</v>
      </c>
      <c r="P10" s="12">
        <f t="shared" si="7"/>
        <v>3.9215686274509802</v>
      </c>
      <c r="Q10" s="69"/>
      <c r="R10" s="56">
        <f t="shared" si="8"/>
        <v>0</v>
      </c>
    </row>
    <row r="11" spans="1:18" s="57" customFormat="1" ht="52.5" customHeight="1" x14ac:dyDescent="0.25">
      <c r="A11" s="42">
        <v>4</v>
      </c>
      <c r="B11" s="42" t="s">
        <v>4</v>
      </c>
      <c r="C11" s="67"/>
      <c r="D11" s="67"/>
      <c r="E11" s="13">
        <v>224</v>
      </c>
      <c r="F11" s="13">
        <v>224</v>
      </c>
      <c r="G11" s="10">
        <f t="shared" si="5"/>
        <v>100</v>
      </c>
      <c r="H11" s="11">
        <v>224</v>
      </c>
      <c r="I11" s="11">
        <v>224</v>
      </c>
      <c r="J11" s="25">
        <f t="shared" si="1"/>
        <v>100</v>
      </c>
      <c r="K11" s="27">
        <f t="shared" si="2"/>
        <v>0</v>
      </c>
      <c r="L11" s="28">
        <f t="shared" si="3"/>
        <v>0</v>
      </c>
      <c r="M11" s="11">
        <v>224</v>
      </c>
      <c r="N11" s="10">
        <f t="shared" si="6"/>
        <v>100</v>
      </c>
      <c r="O11" s="26">
        <f t="shared" si="4"/>
        <v>0</v>
      </c>
      <c r="P11" s="12">
        <f t="shared" si="7"/>
        <v>0</v>
      </c>
      <c r="Q11" s="69"/>
      <c r="R11" s="56">
        <f t="shared" si="8"/>
        <v>0</v>
      </c>
    </row>
    <row r="12" spans="1:18" s="57" customFormat="1" ht="33" customHeight="1" x14ac:dyDescent="0.25">
      <c r="A12" s="63" t="s">
        <v>140</v>
      </c>
      <c r="B12" s="64"/>
      <c r="C12" s="65"/>
      <c r="D12" s="41"/>
      <c r="E12" s="18">
        <f>SUM(E8:E11)</f>
        <v>1050</v>
      </c>
      <c r="F12" s="18">
        <f>SUM(F8:F11)</f>
        <v>995</v>
      </c>
      <c r="G12" s="15">
        <f t="shared" si="5"/>
        <v>94.761904761904759</v>
      </c>
      <c r="H12" s="18">
        <f t="shared" ref="H12:O12" si="9">SUM(H8:H11)</f>
        <v>995</v>
      </c>
      <c r="I12" s="18">
        <f t="shared" si="9"/>
        <v>989</v>
      </c>
      <c r="J12" s="29">
        <f t="shared" si="1"/>
        <v>99.396984924623112</v>
      </c>
      <c r="K12" s="18">
        <f t="shared" si="9"/>
        <v>6</v>
      </c>
      <c r="L12" s="19">
        <f t="shared" si="3"/>
        <v>0.60301507537688437</v>
      </c>
      <c r="M12" s="18">
        <f t="shared" si="9"/>
        <v>987</v>
      </c>
      <c r="N12" s="15">
        <f t="shared" si="6"/>
        <v>99.195979899497488</v>
      </c>
      <c r="O12" s="18">
        <f t="shared" si="9"/>
        <v>8</v>
      </c>
      <c r="P12" s="16">
        <f t="shared" si="7"/>
        <v>0.8040201005025126</v>
      </c>
      <c r="Q12" s="67"/>
      <c r="R12" s="56">
        <f t="shared" si="8"/>
        <v>0</v>
      </c>
    </row>
    <row r="13" spans="1:18" s="57" customFormat="1" ht="42" customHeight="1" x14ac:dyDescent="0.25">
      <c r="A13" s="39"/>
      <c r="B13" s="42" t="s">
        <v>4</v>
      </c>
      <c r="C13" s="66" t="s">
        <v>102</v>
      </c>
      <c r="D13" s="69" t="s">
        <v>142</v>
      </c>
      <c r="E13" s="13">
        <v>47</v>
      </c>
      <c r="F13" s="13">
        <v>47</v>
      </c>
      <c r="G13" s="10">
        <f t="shared" si="5"/>
        <v>100</v>
      </c>
      <c r="H13" s="13">
        <v>47</v>
      </c>
      <c r="I13" s="13">
        <v>47</v>
      </c>
      <c r="J13" s="25">
        <f t="shared" si="1"/>
        <v>100</v>
      </c>
      <c r="K13" s="23"/>
      <c r="L13" s="19">
        <f t="shared" si="3"/>
        <v>0</v>
      </c>
      <c r="M13" s="13">
        <v>47</v>
      </c>
      <c r="N13" s="10">
        <f t="shared" si="6"/>
        <v>100</v>
      </c>
      <c r="O13" s="23">
        <v>0</v>
      </c>
      <c r="P13" s="12">
        <f t="shared" si="7"/>
        <v>0</v>
      </c>
      <c r="Q13" s="66" t="s">
        <v>157</v>
      </c>
      <c r="R13" s="56">
        <f t="shared" si="8"/>
        <v>0</v>
      </c>
    </row>
    <row r="14" spans="1:18" s="57" customFormat="1" ht="53.25" customHeight="1" x14ac:dyDescent="0.25">
      <c r="A14" s="42">
        <v>5</v>
      </c>
      <c r="B14" s="42" t="s">
        <v>5</v>
      </c>
      <c r="C14" s="69"/>
      <c r="D14" s="69"/>
      <c r="E14" s="13">
        <v>292</v>
      </c>
      <c r="F14" s="13">
        <v>243</v>
      </c>
      <c r="G14" s="10">
        <f t="shared" si="5"/>
        <v>83.219178082191775</v>
      </c>
      <c r="H14" s="14">
        <v>243</v>
      </c>
      <c r="I14" s="14">
        <v>242</v>
      </c>
      <c r="J14" s="25">
        <f t="shared" si="1"/>
        <v>99.588477366255148</v>
      </c>
      <c r="K14" s="27">
        <f t="shared" si="2"/>
        <v>1</v>
      </c>
      <c r="L14" s="28">
        <f t="shared" si="3"/>
        <v>0.41152263374485598</v>
      </c>
      <c r="M14" s="14">
        <v>243</v>
      </c>
      <c r="N14" s="10">
        <f t="shared" si="6"/>
        <v>100</v>
      </c>
      <c r="O14" s="26">
        <f t="shared" si="4"/>
        <v>0</v>
      </c>
      <c r="P14" s="12">
        <f t="shared" si="7"/>
        <v>0</v>
      </c>
      <c r="Q14" s="69"/>
      <c r="R14" s="56">
        <f t="shared" si="8"/>
        <v>0</v>
      </c>
    </row>
    <row r="15" spans="1:18" s="57" customFormat="1" ht="48" customHeight="1" x14ac:dyDescent="0.25">
      <c r="A15" s="42">
        <v>6</v>
      </c>
      <c r="B15" s="42" t="s">
        <v>6</v>
      </c>
      <c r="C15" s="69"/>
      <c r="D15" s="69"/>
      <c r="E15" s="13">
        <v>352</v>
      </c>
      <c r="F15" s="13">
        <v>313</v>
      </c>
      <c r="G15" s="10">
        <f t="shared" si="5"/>
        <v>88.920454545454547</v>
      </c>
      <c r="H15" s="14">
        <v>313</v>
      </c>
      <c r="I15" s="14">
        <v>311</v>
      </c>
      <c r="J15" s="25">
        <f t="shared" si="1"/>
        <v>99.361022364217249</v>
      </c>
      <c r="K15" s="27">
        <f t="shared" si="2"/>
        <v>2</v>
      </c>
      <c r="L15" s="28">
        <f t="shared" si="3"/>
        <v>0.63897763578274758</v>
      </c>
      <c r="M15" s="14">
        <v>311</v>
      </c>
      <c r="N15" s="10">
        <f t="shared" si="6"/>
        <v>99.361022364217249</v>
      </c>
      <c r="O15" s="27">
        <f t="shared" si="4"/>
        <v>2</v>
      </c>
      <c r="P15" s="12">
        <f t="shared" si="7"/>
        <v>0.63897763578274758</v>
      </c>
      <c r="Q15" s="69"/>
      <c r="R15" s="56">
        <f t="shared" si="8"/>
        <v>0</v>
      </c>
    </row>
    <row r="16" spans="1:18" s="57" customFormat="1" ht="42.75" customHeight="1" x14ac:dyDescent="0.25">
      <c r="A16" s="42">
        <v>7</v>
      </c>
      <c r="B16" s="42" t="s">
        <v>7</v>
      </c>
      <c r="C16" s="67"/>
      <c r="D16" s="67"/>
      <c r="E16" s="13">
        <v>313</v>
      </c>
      <c r="F16" s="13">
        <v>270</v>
      </c>
      <c r="G16" s="10">
        <f t="shared" si="5"/>
        <v>86.261980830670922</v>
      </c>
      <c r="H16" s="14">
        <v>270</v>
      </c>
      <c r="I16" s="14">
        <v>270</v>
      </c>
      <c r="J16" s="25">
        <f t="shared" si="1"/>
        <v>100</v>
      </c>
      <c r="K16" s="26">
        <f t="shared" si="2"/>
        <v>0</v>
      </c>
      <c r="L16" s="19">
        <f t="shared" si="3"/>
        <v>0</v>
      </c>
      <c r="M16" s="14">
        <v>270</v>
      </c>
      <c r="N16" s="10">
        <f t="shared" si="6"/>
        <v>100</v>
      </c>
      <c r="O16" s="26">
        <f t="shared" si="4"/>
        <v>0</v>
      </c>
      <c r="P16" s="12">
        <f t="shared" si="7"/>
        <v>0</v>
      </c>
      <c r="Q16" s="69"/>
      <c r="R16" s="56">
        <f t="shared" si="8"/>
        <v>0</v>
      </c>
    </row>
    <row r="17" spans="1:19" s="57" customFormat="1" ht="35.25" customHeight="1" x14ac:dyDescent="0.25">
      <c r="A17" s="63" t="s">
        <v>140</v>
      </c>
      <c r="B17" s="64"/>
      <c r="C17" s="65"/>
      <c r="D17" s="45"/>
      <c r="E17" s="18">
        <f>SUM(E13:E16)</f>
        <v>1004</v>
      </c>
      <c r="F17" s="18">
        <f t="shared" ref="F17:O17" si="10">SUM(F13:F16)</f>
        <v>873</v>
      </c>
      <c r="G17" s="15">
        <f t="shared" si="5"/>
        <v>86.952191235059757</v>
      </c>
      <c r="H17" s="18">
        <f t="shared" si="10"/>
        <v>873</v>
      </c>
      <c r="I17" s="18">
        <f t="shared" si="10"/>
        <v>870</v>
      </c>
      <c r="J17" s="29">
        <f t="shared" si="1"/>
        <v>99.656357388316152</v>
      </c>
      <c r="K17" s="18">
        <f t="shared" si="10"/>
        <v>3</v>
      </c>
      <c r="L17" s="19">
        <f t="shared" si="3"/>
        <v>0.3436426116838488</v>
      </c>
      <c r="M17" s="18">
        <f t="shared" si="10"/>
        <v>871</v>
      </c>
      <c r="N17" s="15">
        <f t="shared" si="6"/>
        <v>99.770904925544102</v>
      </c>
      <c r="O17" s="18">
        <f t="shared" si="10"/>
        <v>2</v>
      </c>
      <c r="P17" s="16">
        <f t="shared" si="7"/>
        <v>0.22909507445589922</v>
      </c>
      <c r="Q17" s="67"/>
      <c r="R17" s="56">
        <f t="shared" si="8"/>
        <v>0</v>
      </c>
    </row>
    <row r="18" spans="1:19" ht="22.5" customHeight="1" x14ac:dyDescent="0.25">
      <c r="A18" s="49">
        <v>2</v>
      </c>
      <c r="B18" s="81" t="s">
        <v>80</v>
      </c>
      <c r="C18" s="82"/>
      <c r="D18" s="42"/>
      <c r="E18" s="18">
        <f>E23+E24+E28</f>
        <v>2590</v>
      </c>
      <c r="F18" s="18">
        <f t="shared" ref="F18:O18" si="11">F23+F24+F28</f>
        <v>2056</v>
      </c>
      <c r="G18" s="15">
        <f t="shared" si="5"/>
        <v>79.382239382239391</v>
      </c>
      <c r="H18" s="18">
        <f t="shared" si="11"/>
        <v>2056</v>
      </c>
      <c r="I18" s="18">
        <f t="shared" si="11"/>
        <v>2052</v>
      </c>
      <c r="J18" s="29">
        <f t="shared" si="1"/>
        <v>99.805447470817114</v>
      </c>
      <c r="K18" s="18">
        <f t="shared" si="11"/>
        <v>4</v>
      </c>
      <c r="L18" s="19">
        <f t="shared" si="3"/>
        <v>0.19455252918287938</v>
      </c>
      <c r="M18" s="18">
        <f t="shared" si="11"/>
        <v>1755</v>
      </c>
      <c r="N18" s="15">
        <f t="shared" si="6"/>
        <v>85.359922178988327</v>
      </c>
      <c r="O18" s="18">
        <f t="shared" si="11"/>
        <v>301</v>
      </c>
      <c r="P18" s="16">
        <f t="shared" si="7"/>
        <v>14.640077821011674</v>
      </c>
      <c r="Q18" s="50"/>
      <c r="R18" s="56">
        <f t="shared" si="8"/>
        <v>0</v>
      </c>
    </row>
    <row r="19" spans="1:19" ht="38.25" customHeight="1" x14ac:dyDescent="0.25">
      <c r="A19" s="42">
        <v>8</v>
      </c>
      <c r="B19" s="17" t="s">
        <v>8</v>
      </c>
      <c r="C19" s="68" t="s">
        <v>170</v>
      </c>
      <c r="D19" s="66" t="s">
        <v>103</v>
      </c>
      <c r="E19" s="13">
        <v>362</v>
      </c>
      <c r="F19" s="13">
        <v>298</v>
      </c>
      <c r="G19" s="10">
        <f t="shared" si="5"/>
        <v>82.320441988950279</v>
      </c>
      <c r="H19" s="14">
        <v>298</v>
      </c>
      <c r="I19" s="14">
        <v>297</v>
      </c>
      <c r="J19" s="20">
        <f t="shared" si="1"/>
        <v>99.664429530201332</v>
      </c>
      <c r="K19" s="21">
        <f t="shared" si="2"/>
        <v>1</v>
      </c>
      <c r="L19" s="22">
        <f t="shared" si="3"/>
        <v>0.33557046979865773</v>
      </c>
      <c r="M19" s="14">
        <v>298</v>
      </c>
      <c r="N19" s="10">
        <f t="shared" si="6"/>
        <v>100</v>
      </c>
      <c r="O19" s="7">
        <f t="shared" si="4"/>
        <v>0</v>
      </c>
      <c r="P19" s="12">
        <f t="shared" si="7"/>
        <v>0</v>
      </c>
      <c r="Q19" s="66" t="s">
        <v>162</v>
      </c>
      <c r="R19" s="56">
        <f t="shared" si="8"/>
        <v>0</v>
      </c>
    </row>
    <row r="20" spans="1:19" ht="36.75" customHeight="1" x14ac:dyDescent="0.25">
      <c r="A20" s="42">
        <v>9</v>
      </c>
      <c r="B20" s="17" t="s">
        <v>9</v>
      </c>
      <c r="C20" s="68"/>
      <c r="D20" s="69"/>
      <c r="E20" s="13">
        <v>196</v>
      </c>
      <c r="F20" s="13">
        <v>157</v>
      </c>
      <c r="G20" s="10">
        <f t="shared" si="5"/>
        <v>80.102040816326522</v>
      </c>
      <c r="H20" s="14">
        <v>157</v>
      </c>
      <c r="I20" s="14">
        <v>157</v>
      </c>
      <c r="J20" s="20">
        <f t="shared" si="1"/>
        <v>100</v>
      </c>
      <c r="K20" s="21">
        <f t="shared" si="2"/>
        <v>0</v>
      </c>
      <c r="L20" s="22">
        <f t="shared" si="3"/>
        <v>0</v>
      </c>
      <c r="M20" s="14">
        <v>6</v>
      </c>
      <c r="N20" s="10">
        <f t="shared" si="6"/>
        <v>3.8216560509554141</v>
      </c>
      <c r="O20" s="21">
        <f t="shared" si="4"/>
        <v>151</v>
      </c>
      <c r="P20" s="12">
        <f t="shared" si="7"/>
        <v>96.178343949044589</v>
      </c>
      <c r="Q20" s="69"/>
      <c r="R20" s="56">
        <f t="shared" si="8"/>
        <v>0</v>
      </c>
    </row>
    <row r="21" spans="1:19" ht="33" customHeight="1" x14ac:dyDescent="0.25">
      <c r="A21" s="42">
        <v>10</v>
      </c>
      <c r="B21" s="17" t="s">
        <v>10</v>
      </c>
      <c r="C21" s="68"/>
      <c r="D21" s="69"/>
      <c r="E21" s="13">
        <v>408</v>
      </c>
      <c r="F21" s="13">
        <v>322</v>
      </c>
      <c r="G21" s="10">
        <f t="shared" ref="G21:G22" si="12">F21/E21*100</f>
        <v>78.921568627450981</v>
      </c>
      <c r="H21" s="14">
        <v>322</v>
      </c>
      <c r="I21" s="14">
        <v>322</v>
      </c>
      <c r="J21" s="20">
        <f t="shared" ref="J21:J22" si="13">I21/H21*100</f>
        <v>100</v>
      </c>
      <c r="K21" s="21">
        <f t="shared" ref="K21" si="14">H21-I21</f>
        <v>0</v>
      </c>
      <c r="L21" s="22">
        <f t="shared" ref="L21:L22" si="15">K21/H21*100</f>
        <v>0</v>
      </c>
      <c r="M21" s="14">
        <v>177</v>
      </c>
      <c r="N21" s="10">
        <f t="shared" ref="N21:N22" si="16">M21/H21*100</f>
        <v>54.968944099378881</v>
      </c>
      <c r="O21" s="21">
        <f t="shared" ref="O21" si="17">H21-M21</f>
        <v>145</v>
      </c>
      <c r="P21" s="12">
        <f t="shared" ref="P21:P22" si="18">O21/H21*100</f>
        <v>45.031055900621119</v>
      </c>
      <c r="Q21" s="69"/>
      <c r="R21" s="56">
        <f t="shared" si="8"/>
        <v>0</v>
      </c>
    </row>
    <row r="22" spans="1:19" ht="39.75" customHeight="1" x14ac:dyDescent="0.25">
      <c r="A22" s="42"/>
      <c r="B22" s="17" t="s">
        <v>15</v>
      </c>
      <c r="C22" s="68"/>
      <c r="D22" s="67"/>
      <c r="E22" s="13">
        <v>7</v>
      </c>
      <c r="F22" s="13">
        <v>5</v>
      </c>
      <c r="G22" s="10">
        <f t="shared" si="12"/>
        <v>71.428571428571431</v>
      </c>
      <c r="H22" s="14">
        <v>5</v>
      </c>
      <c r="I22" s="14">
        <v>5</v>
      </c>
      <c r="J22" s="20">
        <f t="shared" si="13"/>
        <v>100</v>
      </c>
      <c r="K22" s="21"/>
      <c r="L22" s="22">
        <f t="shared" si="15"/>
        <v>0</v>
      </c>
      <c r="M22" s="14">
        <v>5</v>
      </c>
      <c r="N22" s="10">
        <f t="shared" si="16"/>
        <v>100</v>
      </c>
      <c r="O22" s="21">
        <v>0</v>
      </c>
      <c r="P22" s="12">
        <f t="shared" si="18"/>
        <v>0</v>
      </c>
      <c r="Q22" s="67"/>
      <c r="R22" s="56">
        <f t="shared" si="8"/>
        <v>0</v>
      </c>
    </row>
    <row r="23" spans="1:19" ht="30" customHeight="1" x14ac:dyDescent="0.25">
      <c r="A23" s="63" t="s">
        <v>140</v>
      </c>
      <c r="B23" s="64"/>
      <c r="C23" s="65"/>
      <c r="D23" s="38"/>
      <c r="E23" s="18">
        <f>SUM(E19:E22)</f>
        <v>973</v>
      </c>
      <c r="F23" s="18">
        <f t="shared" ref="F23:O23" si="19">SUM(F19:F22)</f>
        <v>782</v>
      </c>
      <c r="G23" s="15">
        <f t="shared" si="5"/>
        <v>80.369989722507711</v>
      </c>
      <c r="H23" s="18">
        <f t="shared" si="19"/>
        <v>782</v>
      </c>
      <c r="I23" s="18">
        <f t="shared" si="19"/>
        <v>781</v>
      </c>
      <c r="J23" s="6">
        <f t="shared" si="1"/>
        <v>99.872122762148337</v>
      </c>
      <c r="K23" s="18">
        <f t="shared" si="19"/>
        <v>1</v>
      </c>
      <c r="L23" s="8">
        <f t="shared" si="3"/>
        <v>0.12787723785166241</v>
      </c>
      <c r="M23" s="18">
        <f t="shared" si="19"/>
        <v>486</v>
      </c>
      <c r="N23" s="15">
        <f t="shared" si="6"/>
        <v>62.148337595907932</v>
      </c>
      <c r="O23" s="18">
        <f t="shared" si="19"/>
        <v>296</v>
      </c>
      <c r="P23" s="16">
        <f t="shared" si="7"/>
        <v>37.851662404092075</v>
      </c>
      <c r="Q23" s="58"/>
      <c r="R23" s="56">
        <f t="shared" si="8"/>
        <v>0</v>
      </c>
    </row>
    <row r="24" spans="1:19" ht="75" x14ac:dyDescent="0.25">
      <c r="A24" s="42">
        <v>11</v>
      </c>
      <c r="B24" s="17" t="s">
        <v>14</v>
      </c>
      <c r="C24" s="47" t="s">
        <v>75</v>
      </c>
      <c r="D24" s="45" t="s">
        <v>143</v>
      </c>
      <c r="E24" s="18">
        <v>588</v>
      </c>
      <c r="F24" s="13">
        <v>478</v>
      </c>
      <c r="G24" s="10">
        <f t="shared" si="5"/>
        <v>81.292517006802726</v>
      </c>
      <c r="H24" s="14">
        <v>478</v>
      </c>
      <c r="I24" s="14">
        <v>476</v>
      </c>
      <c r="J24" s="25">
        <f t="shared" si="1"/>
        <v>99.581589958159</v>
      </c>
      <c r="K24" s="27">
        <f t="shared" si="2"/>
        <v>2</v>
      </c>
      <c r="L24" s="28">
        <f t="shared" si="3"/>
        <v>0.41841004184100417</v>
      </c>
      <c r="M24" s="14">
        <v>477</v>
      </c>
      <c r="N24" s="10">
        <f t="shared" si="6"/>
        <v>99.790794979079493</v>
      </c>
      <c r="O24" s="27">
        <f t="shared" si="4"/>
        <v>1</v>
      </c>
      <c r="P24" s="12">
        <f t="shared" si="7"/>
        <v>0.20920502092050208</v>
      </c>
      <c r="Q24" s="41" t="s">
        <v>155</v>
      </c>
      <c r="R24" s="56">
        <f t="shared" si="8"/>
        <v>0</v>
      </c>
    </row>
    <row r="25" spans="1:19" ht="65.25" customHeight="1" x14ac:dyDescent="0.25">
      <c r="A25" s="42">
        <v>12</v>
      </c>
      <c r="B25" s="17" t="s">
        <v>11</v>
      </c>
      <c r="C25" s="66" t="s">
        <v>144</v>
      </c>
      <c r="D25" s="66" t="s">
        <v>11</v>
      </c>
      <c r="E25" s="13">
        <v>212</v>
      </c>
      <c r="F25" s="13">
        <v>195</v>
      </c>
      <c r="G25" s="10">
        <f t="shared" si="5"/>
        <v>91.981132075471692</v>
      </c>
      <c r="H25" s="14">
        <v>195</v>
      </c>
      <c r="I25" s="14">
        <v>195</v>
      </c>
      <c r="J25" s="25">
        <f t="shared" si="1"/>
        <v>100</v>
      </c>
      <c r="K25" s="27">
        <f t="shared" si="2"/>
        <v>0</v>
      </c>
      <c r="L25" s="28">
        <f t="shared" si="3"/>
        <v>0</v>
      </c>
      <c r="M25" s="14">
        <v>195</v>
      </c>
      <c r="N25" s="10">
        <f t="shared" si="6"/>
        <v>100</v>
      </c>
      <c r="O25" s="26">
        <f t="shared" si="4"/>
        <v>0</v>
      </c>
      <c r="P25" s="12">
        <f t="shared" si="7"/>
        <v>0</v>
      </c>
      <c r="Q25" s="66" t="s">
        <v>163</v>
      </c>
      <c r="R25" s="56">
        <f t="shared" si="8"/>
        <v>0</v>
      </c>
    </row>
    <row r="26" spans="1:19" ht="68.25" customHeight="1" x14ac:dyDescent="0.25">
      <c r="A26" s="42">
        <v>13</v>
      </c>
      <c r="B26" s="17" t="s">
        <v>12</v>
      </c>
      <c r="C26" s="80"/>
      <c r="D26" s="69"/>
      <c r="E26" s="13">
        <v>399</v>
      </c>
      <c r="F26" s="13">
        <v>302</v>
      </c>
      <c r="G26" s="10">
        <f t="shared" si="5"/>
        <v>75.689223057644099</v>
      </c>
      <c r="H26" s="42">
        <v>302</v>
      </c>
      <c r="I26" s="42">
        <v>301</v>
      </c>
      <c r="J26" s="25">
        <f t="shared" si="1"/>
        <v>99.668874172185426</v>
      </c>
      <c r="K26" s="27">
        <f t="shared" si="2"/>
        <v>1</v>
      </c>
      <c r="L26" s="28">
        <f t="shared" si="3"/>
        <v>0.33112582781456956</v>
      </c>
      <c r="M26" s="42">
        <v>301</v>
      </c>
      <c r="N26" s="10">
        <f t="shared" si="6"/>
        <v>99.668874172185426</v>
      </c>
      <c r="O26" s="27">
        <f t="shared" si="4"/>
        <v>1</v>
      </c>
      <c r="P26" s="12">
        <f t="shared" si="7"/>
        <v>0.33112582781456956</v>
      </c>
      <c r="Q26" s="69"/>
      <c r="R26" s="56">
        <f t="shared" si="8"/>
        <v>0</v>
      </c>
    </row>
    <row r="27" spans="1:19" ht="51.75" customHeight="1" x14ac:dyDescent="0.25">
      <c r="A27" s="42">
        <v>14</v>
      </c>
      <c r="B27" s="17" t="s">
        <v>13</v>
      </c>
      <c r="C27" s="76"/>
      <c r="D27" s="67"/>
      <c r="E27" s="13">
        <v>418</v>
      </c>
      <c r="F27" s="13">
        <v>299</v>
      </c>
      <c r="G27" s="10">
        <f t="shared" si="5"/>
        <v>71.5311004784689</v>
      </c>
      <c r="H27" s="42">
        <v>299</v>
      </c>
      <c r="I27" s="42">
        <v>299</v>
      </c>
      <c r="J27" s="25">
        <f t="shared" si="1"/>
        <v>100</v>
      </c>
      <c r="K27" s="26">
        <f t="shared" si="2"/>
        <v>0</v>
      </c>
      <c r="L27" s="19">
        <f t="shared" si="3"/>
        <v>0</v>
      </c>
      <c r="M27" s="42">
        <v>296</v>
      </c>
      <c r="N27" s="10">
        <f t="shared" si="6"/>
        <v>98.996655518394647</v>
      </c>
      <c r="O27" s="27">
        <f t="shared" si="4"/>
        <v>3</v>
      </c>
      <c r="P27" s="12">
        <f t="shared" si="7"/>
        <v>1.0033444816053512</v>
      </c>
      <c r="Q27" s="67"/>
      <c r="R27" s="56">
        <f t="shared" si="8"/>
        <v>0</v>
      </c>
    </row>
    <row r="28" spans="1:19" ht="28.5" customHeight="1" x14ac:dyDescent="0.25">
      <c r="A28" s="63" t="s">
        <v>140</v>
      </c>
      <c r="B28" s="64"/>
      <c r="C28" s="65"/>
      <c r="D28" s="38"/>
      <c r="E28" s="18">
        <f>SUM(E25:E27)</f>
        <v>1029</v>
      </c>
      <c r="F28" s="18">
        <f t="shared" ref="F28:O28" si="20">SUM(F25:F27)</f>
        <v>796</v>
      </c>
      <c r="G28" s="15">
        <f t="shared" si="5"/>
        <v>77.356656948493679</v>
      </c>
      <c r="H28" s="18">
        <f t="shared" si="20"/>
        <v>796</v>
      </c>
      <c r="I28" s="18">
        <f t="shared" si="20"/>
        <v>795</v>
      </c>
      <c r="J28" s="6">
        <f t="shared" si="1"/>
        <v>99.874371859296488</v>
      </c>
      <c r="K28" s="18">
        <f t="shared" si="20"/>
        <v>1</v>
      </c>
      <c r="L28" s="8">
        <f t="shared" si="3"/>
        <v>0.12562814070351758</v>
      </c>
      <c r="M28" s="18">
        <f t="shared" si="20"/>
        <v>792</v>
      </c>
      <c r="N28" s="15">
        <f t="shared" si="6"/>
        <v>99.497487437185924</v>
      </c>
      <c r="O28" s="18">
        <f t="shared" si="20"/>
        <v>4</v>
      </c>
      <c r="P28" s="16">
        <f t="shared" si="7"/>
        <v>0.50251256281407031</v>
      </c>
      <c r="Q28" s="59"/>
      <c r="R28" s="56">
        <f t="shared" si="8"/>
        <v>0</v>
      </c>
    </row>
    <row r="29" spans="1:19" ht="28.5" customHeight="1" x14ac:dyDescent="0.25">
      <c r="A29" s="49">
        <v>3</v>
      </c>
      <c r="B29" s="74" t="s">
        <v>81</v>
      </c>
      <c r="C29" s="75"/>
      <c r="D29" s="42"/>
      <c r="E29" s="30">
        <f>E32+E37+E41+E44</f>
        <v>4222</v>
      </c>
      <c r="F29" s="30">
        <f t="shared" ref="F29:O29" si="21">F32+F37+F41+F44</f>
        <v>3813</v>
      </c>
      <c r="G29" s="15">
        <f t="shared" si="5"/>
        <v>90.312648034107056</v>
      </c>
      <c r="H29" s="30">
        <f t="shared" si="21"/>
        <v>3810</v>
      </c>
      <c r="I29" s="30">
        <f t="shared" si="21"/>
        <v>3576</v>
      </c>
      <c r="J29" s="6">
        <f t="shared" si="1"/>
        <v>93.858267716535437</v>
      </c>
      <c r="K29" s="30">
        <f t="shared" si="21"/>
        <v>234</v>
      </c>
      <c r="L29" s="8">
        <f t="shared" si="3"/>
        <v>6.1417322834645667</v>
      </c>
      <c r="M29" s="30">
        <f t="shared" si="21"/>
        <v>3568</v>
      </c>
      <c r="N29" s="15">
        <f t="shared" si="6"/>
        <v>93.648293963254588</v>
      </c>
      <c r="O29" s="30">
        <f t="shared" si="21"/>
        <v>242</v>
      </c>
      <c r="P29" s="16">
        <f t="shared" si="7"/>
        <v>6.3517060367454068</v>
      </c>
      <c r="Q29" s="50"/>
      <c r="R29" s="56">
        <f t="shared" si="8"/>
        <v>0</v>
      </c>
    </row>
    <row r="30" spans="1:19" ht="81" customHeight="1" x14ac:dyDescent="0.25">
      <c r="A30" s="42">
        <v>15</v>
      </c>
      <c r="B30" s="17" t="s">
        <v>15</v>
      </c>
      <c r="C30" s="66" t="s">
        <v>171</v>
      </c>
      <c r="D30" s="66" t="s">
        <v>104</v>
      </c>
      <c r="E30" s="13">
        <v>513</v>
      </c>
      <c r="F30" s="13">
        <v>324</v>
      </c>
      <c r="G30" s="10">
        <f t="shared" si="5"/>
        <v>63.157894736842103</v>
      </c>
      <c r="H30" s="14">
        <v>324</v>
      </c>
      <c r="I30" s="14">
        <v>272</v>
      </c>
      <c r="J30" s="25">
        <f t="shared" si="1"/>
        <v>83.950617283950606</v>
      </c>
      <c r="K30" s="27">
        <f t="shared" si="2"/>
        <v>52</v>
      </c>
      <c r="L30" s="28">
        <f t="shared" si="3"/>
        <v>16.049382716049383</v>
      </c>
      <c r="M30" s="14">
        <v>272</v>
      </c>
      <c r="N30" s="10">
        <f t="shared" si="6"/>
        <v>83.950617283950606</v>
      </c>
      <c r="O30" s="27">
        <f t="shared" si="4"/>
        <v>52</v>
      </c>
      <c r="P30" s="12">
        <f t="shared" si="7"/>
        <v>16.049382716049383</v>
      </c>
      <c r="Q30" s="66" t="s">
        <v>159</v>
      </c>
      <c r="R30" s="56">
        <f t="shared" si="8"/>
        <v>0</v>
      </c>
      <c r="S30" s="54">
        <f>324-52</f>
        <v>272</v>
      </c>
    </row>
    <row r="31" spans="1:19" ht="72.75" customHeight="1" x14ac:dyDescent="0.25">
      <c r="A31" s="42">
        <v>16</v>
      </c>
      <c r="B31" s="17" t="s">
        <v>16</v>
      </c>
      <c r="C31" s="76"/>
      <c r="D31" s="67"/>
      <c r="E31" s="13">
        <v>530</v>
      </c>
      <c r="F31" s="13">
        <v>470</v>
      </c>
      <c r="G31" s="10">
        <f t="shared" si="5"/>
        <v>88.679245283018872</v>
      </c>
      <c r="H31" s="14">
        <v>470</v>
      </c>
      <c r="I31" s="14">
        <v>463</v>
      </c>
      <c r="J31" s="25">
        <f t="shared" si="1"/>
        <v>98.510638297872347</v>
      </c>
      <c r="K31" s="27">
        <f t="shared" si="2"/>
        <v>7</v>
      </c>
      <c r="L31" s="28">
        <f t="shared" si="3"/>
        <v>1.4893617021276597</v>
      </c>
      <c r="M31" s="14">
        <v>463</v>
      </c>
      <c r="N31" s="10">
        <f t="shared" si="6"/>
        <v>98.510638297872347</v>
      </c>
      <c r="O31" s="27">
        <f t="shared" si="4"/>
        <v>7</v>
      </c>
      <c r="P31" s="12">
        <f t="shared" si="7"/>
        <v>1.4893617021276597</v>
      </c>
      <c r="Q31" s="67"/>
      <c r="R31" s="56">
        <f t="shared" si="8"/>
        <v>0</v>
      </c>
    </row>
    <row r="32" spans="1:19" ht="36.75" customHeight="1" x14ac:dyDescent="0.25">
      <c r="A32" s="63" t="s">
        <v>140</v>
      </c>
      <c r="B32" s="64"/>
      <c r="C32" s="65"/>
      <c r="D32" s="48"/>
      <c r="E32" s="18">
        <f>SUM(E30:E31)</f>
        <v>1043</v>
      </c>
      <c r="F32" s="18">
        <f t="shared" ref="F32:O32" si="22">SUM(F30:F31)</f>
        <v>794</v>
      </c>
      <c r="G32" s="15">
        <f t="shared" si="5"/>
        <v>76.126558005752628</v>
      </c>
      <c r="H32" s="18">
        <f t="shared" si="22"/>
        <v>794</v>
      </c>
      <c r="I32" s="18">
        <f t="shared" si="22"/>
        <v>735</v>
      </c>
      <c r="J32" s="29">
        <f t="shared" si="1"/>
        <v>92.569269521410575</v>
      </c>
      <c r="K32" s="18">
        <f t="shared" si="22"/>
        <v>59</v>
      </c>
      <c r="L32" s="19">
        <f t="shared" si="3"/>
        <v>7.4307304785894202</v>
      </c>
      <c r="M32" s="18">
        <f t="shared" si="22"/>
        <v>735</v>
      </c>
      <c r="N32" s="15">
        <f t="shared" si="6"/>
        <v>92.569269521410575</v>
      </c>
      <c r="O32" s="18">
        <f t="shared" si="22"/>
        <v>59</v>
      </c>
      <c r="P32" s="16">
        <f t="shared" si="7"/>
        <v>7.4307304785894202</v>
      </c>
      <c r="Q32" s="51"/>
      <c r="R32" s="56">
        <f t="shared" si="8"/>
        <v>0</v>
      </c>
    </row>
    <row r="33" spans="1:18" ht="57.75" customHeight="1" x14ac:dyDescent="0.25">
      <c r="A33" s="42">
        <v>17</v>
      </c>
      <c r="B33" s="17" t="s">
        <v>17</v>
      </c>
      <c r="C33" s="66" t="s">
        <v>105</v>
      </c>
      <c r="D33" s="66" t="s">
        <v>106</v>
      </c>
      <c r="E33" s="13">
        <v>394</v>
      </c>
      <c r="F33" s="13">
        <v>394</v>
      </c>
      <c r="G33" s="10">
        <f t="shared" si="5"/>
        <v>100</v>
      </c>
      <c r="H33" s="14">
        <v>394</v>
      </c>
      <c r="I33" s="14">
        <v>393</v>
      </c>
      <c r="J33" s="25">
        <f t="shared" si="1"/>
        <v>99.746192893401016</v>
      </c>
      <c r="K33" s="27">
        <f t="shared" si="2"/>
        <v>1</v>
      </c>
      <c r="L33" s="28">
        <f t="shared" si="3"/>
        <v>0.25380710659898476</v>
      </c>
      <c r="M33" s="14">
        <v>394</v>
      </c>
      <c r="N33" s="10">
        <f t="shared" si="6"/>
        <v>100</v>
      </c>
      <c r="O33" s="26">
        <f t="shared" si="4"/>
        <v>0</v>
      </c>
      <c r="P33" s="12">
        <f t="shared" si="7"/>
        <v>0</v>
      </c>
      <c r="Q33" s="66" t="s">
        <v>158</v>
      </c>
      <c r="R33" s="56">
        <f t="shared" si="8"/>
        <v>0</v>
      </c>
    </row>
    <row r="34" spans="1:18" ht="54.75" customHeight="1" x14ac:dyDescent="0.25">
      <c r="A34" s="42">
        <v>18</v>
      </c>
      <c r="B34" s="17" t="s">
        <v>18</v>
      </c>
      <c r="C34" s="80"/>
      <c r="D34" s="69"/>
      <c r="E34" s="13">
        <v>441</v>
      </c>
      <c r="F34" s="13">
        <v>441</v>
      </c>
      <c r="G34" s="10">
        <f t="shared" si="5"/>
        <v>100</v>
      </c>
      <c r="H34" s="14">
        <v>438</v>
      </c>
      <c r="I34" s="14">
        <v>438</v>
      </c>
      <c r="J34" s="25">
        <f t="shared" si="1"/>
        <v>100</v>
      </c>
      <c r="K34" s="26">
        <f t="shared" si="2"/>
        <v>0</v>
      </c>
      <c r="L34" s="19">
        <f t="shared" si="3"/>
        <v>0</v>
      </c>
      <c r="M34" s="14">
        <v>433</v>
      </c>
      <c r="N34" s="10">
        <f t="shared" si="6"/>
        <v>98.858447488584474</v>
      </c>
      <c r="O34" s="27">
        <f t="shared" si="4"/>
        <v>5</v>
      </c>
      <c r="P34" s="12">
        <f t="shared" si="7"/>
        <v>1.1415525114155249</v>
      </c>
      <c r="Q34" s="69"/>
      <c r="R34" s="56">
        <f t="shared" si="8"/>
        <v>0</v>
      </c>
    </row>
    <row r="35" spans="1:18" ht="46.5" customHeight="1" x14ac:dyDescent="0.25">
      <c r="A35" s="42">
        <v>19</v>
      </c>
      <c r="B35" s="17" t="s">
        <v>19</v>
      </c>
      <c r="C35" s="80"/>
      <c r="D35" s="69"/>
      <c r="E35" s="13">
        <v>259</v>
      </c>
      <c r="F35" s="13">
        <v>200</v>
      </c>
      <c r="G35" s="10">
        <f t="shared" si="5"/>
        <v>77.220077220077215</v>
      </c>
      <c r="H35" s="14">
        <v>200</v>
      </c>
      <c r="I35" s="14">
        <v>197</v>
      </c>
      <c r="J35" s="25">
        <f t="shared" si="1"/>
        <v>98.5</v>
      </c>
      <c r="K35" s="27">
        <f t="shared" si="2"/>
        <v>3</v>
      </c>
      <c r="L35" s="28">
        <f t="shared" si="3"/>
        <v>1.5</v>
      </c>
      <c r="M35" s="14">
        <v>197</v>
      </c>
      <c r="N35" s="10">
        <f t="shared" si="6"/>
        <v>98.5</v>
      </c>
      <c r="O35" s="27">
        <f t="shared" si="4"/>
        <v>3</v>
      </c>
      <c r="P35" s="12">
        <f t="shared" si="7"/>
        <v>1.5</v>
      </c>
      <c r="Q35" s="69"/>
      <c r="R35" s="56">
        <f t="shared" si="8"/>
        <v>0</v>
      </c>
    </row>
    <row r="36" spans="1:18" ht="48" customHeight="1" x14ac:dyDescent="0.25">
      <c r="A36" s="42">
        <v>20</v>
      </c>
      <c r="B36" s="17" t="s">
        <v>20</v>
      </c>
      <c r="C36" s="76"/>
      <c r="D36" s="67"/>
      <c r="E36" s="13">
        <v>258</v>
      </c>
      <c r="F36" s="13">
        <v>245</v>
      </c>
      <c r="G36" s="10">
        <f t="shared" si="5"/>
        <v>94.961240310077528</v>
      </c>
      <c r="H36" s="14">
        <v>245</v>
      </c>
      <c r="I36" s="14">
        <v>245</v>
      </c>
      <c r="J36" s="25">
        <f t="shared" si="1"/>
        <v>100</v>
      </c>
      <c r="K36" s="27">
        <f t="shared" si="2"/>
        <v>0</v>
      </c>
      <c r="L36" s="28">
        <f t="shared" si="3"/>
        <v>0</v>
      </c>
      <c r="M36" s="14">
        <v>242</v>
      </c>
      <c r="N36" s="10">
        <f t="shared" si="6"/>
        <v>98.775510204081627</v>
      </c>
      <c r="O36" s="27">
        <f t="shared" si="4"/>
        <v>3</v>
      </c>
      <c r="P36" s="12">
        <f t="shared" si="7"/>
        <v>1.2244897959183674</v>
      </c>
      <c r="Q36" s="67"/>
      <c r="R36" s="56">
        <f t="shared" si="8"/>
        <v>0</v>
      </c>
    </row>
    <row r="37" spans="1:18" ht="22.5" customHeight="1" x14ac:dyDescent="0.25">
      <c r="A37" s="63" t="s">
        <v>140</v>
      </c>
      <c r="B37" s="64"/>
      <c r="C37" s="65"/>
      <c r="D37" s="37"/>
      <c r="E37" s="30">
        <f>SUM(E33:E36)</f>
        <v>1352</v>
      </c>
      <c r="F37" s="30">
        <f t="shared" ref="F37:O37" si="23">SUM(F33:F36)</f>
        <v>1280</v>
      </c>
      <c r="G37" s="15">
        <f t="shared" si="5"/>
        <v>94.674556213017752</v>
      </c>
      <c r="H37" s="30">
        <f t="shared" si="23"/>
        <v>1277</v>
      </c>
      <c r="I37" s="30">
        <f t="shared" si="23"/>
        <v>1273</v>
      </c>
      <c r="J37" s="6">
        <f t="shared" si="1"/>
        <v>99.686765857478463</v>
      </c>
      <c r="K37" s="30">
        <f t="shared" si="23"/>
        <v>4</v>
      </c>
      <c r="L37" s="8">
        <f t="shared" si="3"/>
        <v>0.31323414252153486</v>
      </c>
      <c r="M37" s="30">
        <f t="shared" si="23"/>
        <v>1266</v>
      </c>
      <c r="N37" s="15">
        <f t="shared" si="6"/>
        <v>99.138606108065773</v>
      </c>
      <c r="O37" s="30">
        <f t="shared" si="23"/>
        <v>11</v>
      </c>
      <c r="P37" s="16">
        <f t="shared" si="7"/>
        <v>0.86139389193422078</v>
      </c>
      <c r="Q37" s="52"/>
      <c r="R37" s="56">
        <f t="shared" si="8"/>
        <v>0</v>
      </c>
    </row>
    <row r="38" spans="1:18" ht="29.25" customHeight="1" x14ac:dyDescent="0.25">
      <c r="A38" s="42">
        <v>21</v>
      </c>
      <c r="B38" s="17" t="s">
        <v>21</v>
      </c>
      <c r="C38" s="68" t="s">
        <v>108</v>
      </c>
      <c r="D38" s="66" t="s">
        <v>107</v>
      </c>
      <c r="E38" s="13">
        <v>550</v>
      </c>
      <c r="F38" s="13">
        <v>550</v>
      </c>
      <c r="G38" s="10">
        <f t="shared" si="5"/>
        <v>100</v>
      </c>
      <c r="H38" s="14">
        <v>550</v>
      </c>
      <c r="I38" s="14">
        <v>546</v>
      </c>
      <c r="J38" s="25">
        <f t="shared" si="1"/>
        <v>99.272727272727266</v>
      </c>
      <c r="K38" s="27">
        <f t="shared" si="2"/>
        <v>4</v>
      </c>
      <c r="L38" s="28">
        <f t="shared" si="3"/>
        <v>0.72727272727272729</v>
      </c>
      <c r="M38" s="14">
        <v>546</v>
      </c>
      <c r="N38" s="10">
        <f t="shared" si="6"/>
        <v>99.272727272727266</v>
      </c>
      <c r="O38" s="27">
        <f t="shared" si="4"/>
        <v>4</v>
      </c>
      <c r="P38" s="12">
        <f t="shared" si="7"/>
        <v>0.72727272727272729</v>
      </c>
      <c r="Q38" s="66" t="s">
        <v>156</v>
      </c>
      <c r="R38" s="56">
        <f t="shared" si="8"/>
        <v>0</v>
      </c>
    </row>
    <row r="39" spans="1:18" ht="29.25" customHeight="1" x14ac:dyDescent="0.25">
      <c r="A39" s="42">
        <v>22</v>
      </c>
      <c r="B39" s="17" t="s">
        <v>22</v>
      </c>
      <c r="C39" s="101"/>
      <c r="D39" s="69"/>
      <c r="E39" s="13">
        <v>248</v>
      </c>
      <c r="F39" s="13">
        <v>212</v>
      </c>
      <c r="G39" s="10">
        <f t="shared" si="5"/>
        <v>85.483870967741936</v>
      </c>
      <c r="H39" s="42">
        <v>212</v>
      </c>
      <c r="I39" s="42">
        <v>212</v>
      </c>
      <c r="J39" s="25">
        <f t="shared" si="1"/>
        <v>100</v>
      </c>
      <c r="K39" s="27">
        <f t="shared" si="2"/>
        <v>0</v>
      </c>
      <c r="L39" s="28">
        <f t="shared" si="3"/>
        <v>0</v>
      </c>
      <c r="M39" s="42">
        <v>212</v>
      </c>
      <c r="N39" s="10">
        <f t="shared" si="6"/>
        <v>100</v>
      </c>
      <c r="O39" s="27">
        <f t="shared" si="4"/>
        <v>0</v>
      </c>
      <c r="P39" s="12">
        <f t="shared" si="7"/>
        <v>0</v>
      </c>
      <c r="Q39" s="69"/>
      <c r="R39" s="56">
        <f t="shared" si="8"/>
        <v>0</v>
      </c>
    </row>
    <row r="40" spans="1:18" ht="36.75" customHeight="1" x14ac:dyDescent="0.25">
      <c r="A40" s="42">
        <v>23</v>
      </c>
      <c r="B40" s="17" t="s">
        <v>23</v>
      </c>
      <c r="C40" s="101"/>
      <c r="D40" s="69"/>
      <c r="E40" s="13">
        <v>381</v>
      </c>
      <c r="F40" s="13">
        <v>381</v>
      </c>
      <c r="G40" s="10">
        <f t="shared" si="5"/>
        <v>100</v>
      </c>
      <c r="H40" s="42">
        <v>381</v>
      </c>
      <c r="I40" s="42">
        <v>214</v>
      </c>
      <c r="J40" s="25">
        <f t="shared" si="1"/>
        <v>56.167979002624669</v>
      </c>
      <c r="K40" s="27">
        <f t="shared" si="2"/>
        <v>167</v>
      </c>
      <c r="L40" s="28">
        <f t="shared" si="3"/>
        <v>43.832020997375324</v>
      </c>
      <c r="M40" s="42">
        <v>214</v>
      </c>
      <c r="N40" s="10">
        <f t="shared" si="6"/>
        <v>56.167979002624669</v>
      </c>
      <c r="O40" s="27">
        <f t="shared" si="4"/>
        <v>167</v>
      </c>
      <c r="P40" s="12">
        <f t="shared" si="7"/>
        <v>43.832020997375324</v>
      </c>
      <c r="Q40" s="67"/>
      <c r="R40" s="56">
        <f t="shared" si="8"/>
        <v>0</v>
      </c>
    </row>
    <row r="41" spans="1:18" ht="30.75" customHeight="1" x14ac:dyDescent="0.25">
      <c r="A41" s="63" t="s">
        <v>140</v>
      </c>
      <c r="B41" s="64"/>
      <c r="C41" s="65"/>
      <c r="D41" s="2"/>
      <c r="E41" s="18">
        <f>SUM(E38:E40)</f>
        <v>1179</v>
      </c>
      <c r="F41" s="18">
        <f t="shared" ref="F41:O41" si="24">SUM(F38:F40)</f>
        <v>1143</v>
      </c>
      <c r="G41" s="15">
        <f t="shared" si="5"/>
        <v>96.946564885496173</v>
      </c>
      <c r="H41" s="18">
        <f t="shared" si="24"/>
        <v>1143</v>
      </c>
      <c r="I41" s="18">
        <f t="shared" si="24"/>
        <v>972</v>
      </c>
      <c r="J41" s="29">
        <f t="shared" si="1"/>
        <v>85.039370078740163</v>
      </c>
      <c r="K41" s="18">
        <f t="shared" si="24"/>
        <v>171</v>
      </c>
      <c r="L41" s="19">
        <f t="shared" si="3"/>
        <v>14.960629921259844</v>
      </c>
      <c r="M41" s="18">
        <f t="shared" si="24"/>
        <v>972</v>
      </c>
      <c r="N41" s="15">
        <f t="shared" si="6"/>
        <v>85.039370078740163</v>
      </c>
      <c r="O41" s="18">
        <f t="shared" si="24"/>
        <v>171</v>
      </c>
      <c r="P41" s="16">
        <f t="shared" si="7"/>
        <v>14.960629921259844</v>
      </c>
      <c r="Q41" s="45"/>
      <c r="R41" s="56">
        <f t="shared" si="8"/>
        <v>0</v>
      </c>
    </row>
    <row r="42" spans="1:18" ht="41.25" customHeight="1" x14ac:dyDescent="0.25">
      <c r="A42" s="42">
        <v>24</v>
      </c>
      <c r="B42" s="17" t="s">
        <v>24</v>
      </c>
      <c r="C42" s="66" t="s">
        <v>109</v>
      </c>
      <c r="D42" s="68" t="s">
        <v>110</v>
      </c>
      <c r="E42" s="13">
        <v>290</v>
      </c>
      <c r="F42" s="13">
        <v>238</v>
      </c>
      <c r="G42" s="10">
        <f t="shared" si="5"/>
        <v>82.068965517241381</v>
      </c>
      <c r="H42" s="14">
        <v>238</v>
      </c>
      <c r="I42" s="14">
        <v>238</v>
      </c>
      <c r="J42" s="25">
        <f t="shared" si="1"/>
        <v>100</v>
      </c>
      <c r="K42" s="26">
        <f t="shared" si="2"/>
        <v>0</v>
      </c>
      <c r="L42" s="19">
        <f t="shared" si="3"/>
        <v>0</v>
      </c>
      <c r="M42" s="14">
        <v>237</v>
      </c>
      <c r="N42" s="10">
        <f t="shared" si="6"/>
        <v>99.579831932773118</v>
      </c>
      <c r="O42" s="27">
        <f t="shared" si="4"/>
        <v>1</v>
      </c>
      <c r="P42" s="12">
        <f t="shared" si="7"/>
        <v>0.42016806722689076</v>
      </c>
      <c r="Q42" s="66" t="s">
        <v>145</v>
      </c>
      <c r="R42" s="56">
        <f t="shared" si="8"/>
        <v>0</v>
      </c>
    </row>
    <row r="43" spans="1:18" ht="46.5" customHeight="1" x14ac:dyDescent="0.25">
      <c r="A43" s="42">
        <v>25</v>
      </c>
      <c r="B43" s="17" t="s">
        <v>25</v>
      </c>
      <c r="C43" s="67"/>
      <c r="D43" s="68"/>
      <c r="E43" s="13">
        <v>358</v>
      </c>
      <c r="F43" s="13">
        <v>358</v>
      </c>
      <c r="G43" s="10">
        <f t="shared" si="5"/>
        <v>100</v>
      </c>
      <c r="H43" s="14">
        <v>358</v>
      </c>
      <c r="I43" s="14">
        <v>358</v>
      </c>
      <c r="J43" s="25">
        <f t="shared" si="1"/>
        <v>100</v>
      </c>
      <c r="K43" s="26">
        <f t="shared" si="2"/>
        <v>0</v>
      </c>
      <c r="L43" s="19">
        <f t="shared" si="3"/>
        <v>0</v>
      </c>
      <c r="M43" s="14">
        <v>358</v>
      </c>
      <c r="N43" s="10">
        <f t="shared" si="6"/>
        <v>100</v>
      </c>
      <c r="O43" s="26">
        <f t="shared" si="4"/>
        <v>0</v>
      </c>
      <c r="P43" s="12">
        <f t="shared" si="7"/>
        <v>0</v>
      </c>
      <c r="Q43" s="67"/>
      <c r="R43" s="56">
        <f t="shared" si="8"/>
        <v>0</v>
      </c>
    </row>
    <row r="44" spans="1:18" ht="25.5" customHeight="1" x14ac:dyDescent="0.25">
      <c r="A44" s="63" t="s">
        <v>140</v>
      </c>
      <c r="B44" s="64"/>
      <c r="C44" s="65"/>
      <c r="D44" s="37"/>
      <c r="E44" s="18">
        <f>SUM(E42:E43)</f>
        <v>648</v>
      </c>
      <c r="F44" s="18">
        <f t="shared" ref="F44:O44" si="25">SUM(F42:F43)</f>
        <v>596</v>
      </c>
      <c r="G44" s="15">
        <f t="shared" si="5"/>
        <v>91.975308641975303</v>
      </c>
      <c r="H44" s="18">
        <f t="shared" si="25"/>
        <v>596</v>
      </c>
      <c r="I44" s="18">
        <f t="shared" si="25"/>
        <v>596</v>
      </c>
      <c r="J44" s="29">
        <f t="shared" si="1"/>
        <v>100</v>
      </c>
      <c r="K44" s="18">
        <f t="shared" si="25"/>
        <v>0</v>
      </c>
      <c r="L44" s="19">
        <f t="shared" si="25"/>
        <v>0</v>
      </c>
      <c r="M44" s="18">
        <f t="shared" si="25"/>
        <v>595</v>
      </c>
      <c r="N44" s="15">
        <f t="shared" si="6"/>
        <v>99.832214765100673</v>
      </c>
      <c r="O44" s="18">
        <f t="shared" si="25"/>
        <v>1</v>
      </c>
      <c r="P44" s="16">
        <f t="shared" si="7"/>
        <v>0.16778523489932887</v>
      </c>
      <c r="Q44" s="45"/>
      <c r="R44" s="56">
        <f t="shared" si="8"/>
        <v>0</v>
      </c>
    </row>
    <row r="45" spans="1:18" ht="33.75" customHeight="1" x14ac:dyDescent="0.25">
      <c r="A45" s="49">
        <v>4</v>
      </c>
      <c r="B45" s="74" t="s">
        <v>82</v>
      </c>
      <c r="C45" s="75"/>
      <c r="D45" s="41"/>
      <c r="E45" s="18">
        <f>E48+E52+E56</f>
        <v>2849</v>
      </c>
      <c r="F45" s="18">
        <f t="shared" ref="F45:O45" si="26">F48+F52+F56</f>
        <v>2741</v>
      </c>
      <c r="G45" s="15">
        <f t="shared" si="5"/>
        <v>96.209196209196207</v>
      </c>
      <c r="H45" s="18">
        <f t="shared" si="26"/>
        <v>2741</v>
      </c>
      <c r="I45" s="18">
        <f t="shared" si="26"/>
        <v>2734</v>
      </c>
      <c r="J45" s="29">
        <f t="shared" si="1"/>
        <v>99.744618752280189</v>
      </c>
      <c r="K45" s="18">
        <f t="shared" si="26"/>
        <v>7</v>
      </c>
      <c r="L45" s="19">
        <f>K45/H45*100</f>
        <v>0.2553812477198103</v>
      </c>
      <c r="M45" s="18">
        <f t="shared" si="26"/>
        <v>2734</v>
      </c>
      <c r="N45" s="15">
        <f t="shared" si="6"/>
        <v>99.744618752280189</v>
      </c>
      <c r="O45" s="18">
        <f t="shared" si="26"/>
        <v>7</v>
      </c>
      <c r="P45" s="16">
        <f t="shared" si="7"/>
        <v>0.2553812477198103</v>
      </c>
      <c r="Q45" s="50"/>
      <c r="R45" s="56">
        <f t="shared" si="8"/>
        <v>0</v>
      </c>
    </row>
    <row r="46" spans="1:18" ht="29.25" customHeight="1" x14ac:dyDescent="0.25">
      <c r="A46" s="42">
        <v>26</v>
      </c>
      <c r="B46" s="17" t="s">
        <v>26</v>
      </c>
      <c r="C46" s="66" t="s">
        <v>111</v>
      </c>
      <c r="D46" s="66" t="s">
        <v>112</v>
      </c>
      <c r="E46" s="13">
        <v>487</v>
      </c>
      <c r="F46" s="13">
        <v>423</v>
      </c>
      <c r="G46" s="10">
        <f t="shared" si="5"/>
        <v>86.858316221765918</v>
      </c>
      <c r="H46" s="14">
        <v>423</v>
      </c>
      <c r="I46" s="14">
        <v>423</v>
      </c>
      <c r="J46" s="25">
        <f t="shared" si="1"/>
        <v>100</v>
      </c>
      <c r="K46" s="26">
        <f t="shared" si="2"/>
        <v>0</v>
      </c>
      <c r="L46" s="19">
        <f t="shared" si="3"/>
        <v>0</v>
      </c>
      <c r="M46" s="14">
        <v>423</v>
      </c>
      <c r="N46" s="10">
        <f t="shared" ref="N46:N86" si="27">M46/H46*100</f>
        <v>100</v>
      </c>
      <c r="O46" s="26">
        <f t="shared" si="4"/>
        <v>0</v>
      </c>
      <c r="P46" s="12">
        <f t="shared" ref="P46:P74" si="28">O46/H46*100</f>
        <v>0</v>
      </c>
      <c r="Q46" s="66" t="s">
        <v>146</v>
      </c>
      <c r="R46" s="56">
        <f t="shared" si="8"/>
        <v>0</v>
      </c>
    </row>
    <row r="47" spans="1:18" ht="42.75" customHeight="1" x14ac:dyDescent="0.25">
      <c r="A47" s="42">
        <v>27</v>
      </c>
      <c r="B47" s="17" t="s">
        <v>27</v>
      </c>
      <c r="C47" s="76"/>
      <c r="D47" s="76"/>
      <c r="E47" s="13">
        <v>390</v>
      </c>
      <c r="F47" s="13">
        <v>380</v>
      </c>
      <c r="G47" s="10">
        <f t="shared" si="5"/>
        <v>97.435897435897431</v>
      </c>
      <c r="H47" s="14">
        <v>380</v>
      </c>
      <c r="I47" s="14">
        <v>380</v>
      </c>
      <c r="J47" s="25">
        <f t="shared" si="1"/>
        <v>100</v>
      </c>
      <c r="K47" s="26">
        <f t="shared" si="2"/>
        <v>0</v>
      </c>
      <c r="L47" s="19">
        <f t="shared" si="3"/>
        <v>0</v>
      </c>
      <c r="M47" s="14">
        <v>380</v>
      </c>
      <c r="N47" s="10">
        <f t="shared" si="27"/>
        <v>100</v>
      </c>
      <c r="O47" s="26">
        <f t="shared" si="4"/>
        <v>0</v>
      </c>
      <c r="P47" s="12">
        <f t="shared" si="28"/>
        <v>0</v>
      </c>
      <c r="Q47" s="67"/>
      <c r="R47" s="56">
        <f t="shared" si="8"/>
        <v>0</v>
      </c>
    </row>
    <row r="48" spans="1:18" ht="25.5" customHeight="1" x14ac:dyDescent="0.25">
      <c r="A48" s="63" t="s">
        <v>140</v>
      </c>
      <c r="B48" s="64"/>
      <c r="C48" s="65"/>
      <c r="D48" s="46"/>
      <c r="E48" s="18">
        <f>SUM(E46:E47)</f>
        <v>877</v>
      </c>
      <c r="F48" s="18">
        <f t="shared" ref="F48:O48" si="29">SUM(F46:F47)</f>
        <v>803</v>
      </c>
      <c r="G48" s="15">
        <f t="shared" si="5"/>
        <v>91.562143671607757</v>
      </c>
      <c r="H48" s="18">
        <f t="shared" si="29"/>
        <v>803</v>
      </c>
      <c r="I48" s="18">
        <f t="shared" si="29"/>
        <v>803</v>
      </c>
      <c r="J48" s="29">
        <f t="shared" si="1"/>
        <v>100</v>
      </c>
      <c r="K48" s="18">
        <f t="shared" si="29"/>
        <v>0</v>
      </c>
      <c r="L48" s="18">
        <f t="shared" si="29"/>
        <v>0</v>
      </c>
      <c r="M48" s="18">
        <f t="shared" si="29"/>
        <v>803</v>
      </c>
      <c r="N48" s="15">
        <f t="shared" si="27"/>
        <v>100</v>
      </c>
      <c r="O48" s="18">
        <f t="shared" si="29"/>
        <v>0</v>
      </c>
      <c r="P48" s="16">
        <f t="shared" si="28"/>
        <v>0</v>
      </c>
      <c r="Q48" s="2"/>
      <c r="R48" s="56">
        <f t="shared" si="8"/>
        <v>0</v>
      </c>
    </row>
    <row r="49" spans="1:18" ht="37.5" customHeight="1" x14ac:dyDescent="0.25">
      <c r="A49" s="42">
        <v>28</v>
      </c>
      <c r="B49" s="17" t="s">
        <v>28</v>
      </c>
      <c r="C49" s="66" t="s">
        <v>114</v>
      </c>
      <c r="D49" s="66" t="s">
        <v>113</v>
      </c>
      <c r="E49" s="13">
        <v>362</v>
      </c>
      <c r="F49" s="13">
        <v>359</v>
      </c>
      <c r="G49" s="10">
        <f t="shared" si="5"/>
        <v>99.171270718232037</v>
      </c>
      <c r="H49" s="14">
        <v>359</v>
      </c>
      <c r="I49" s="14">
        <v>355</v>
      </c>
      <c r="J49" s="25">
        <f t="shared" si="1"/>
        <v>98.885793871866284</v>
      </c>
      <c r="K49" s="27">
        <f t="shared" si="2"/>
        <v>4</v>
      </c>
      <c r="L49" s="28">
        <f t="shared" si="3"/>
        <v>1.1142061281337048</v>
      </c>
      <c r="M49" s="14">
        <v>355</v>
      </c>
      <c r="N49" s="10">
        <f t="shared" si="27"/>
        <v>98.885793871866284</v>
      </c>
      <c r="O49" s="27">
        <f t="shared" si="4"/>
        <v>4</v>
      </c>
      <c r="P49" s="12">
        <f t="shared" si="28"/>
        <v>1.1142061281337048</v>
      </c>
      <c r="Q49" s="66" t="s">
        <v>147</v>
      </c>
      <c r="R49" s="56">
        <f t="shared" si="8"/>
        <v>0</v>
      </c>
    </row>
    <row r="50" spans="1:18" ht="36" customHeight="1" x14ac:dyDescent="0.25">
      <c r="A50" s="42">
        <v>29</v>
      </c>
      <c r="B50" s="17" t="s">
        <v>29</v>
      </c>
      <c r="C50" s="69"/>
      <c r="D50" s="69"/>
      <c r="E50" s="13">
        <v>433</v>
      </c>
      <c r="F50" s="13">
        <v>433</v>
      </c>
      <c r="G50" s="10">
        <f t="shared" si="5"/>
        <v>100</v>
      </c>
      <c r="H50" s="14">
        <v>433</v>
      </c>
      <c r="I50" s="14">
        <v>433</v>
      </c>
      <c r="J50" s="25">
        <f t="shared" si="1"/>
        <v>100</v>
      </c>
      <c r="K50" s="27">
        <f t="shared" si="2"/>
        <v>0</v>
      </c>
      <c r="L50" s="28">
        <f t="shared" si="3"/>
        <v>0</v>
      </c>
      <c r="M50" s="14">
        <v>433</v>
      </c>
      <c r="N50" s="10">
        <f t="shared" si="27"/>
        <v>100</v>
      </c>
      <c r="O50" s="27">
        <f t="shared" si="4"/>
        <v>0</v>
      </c>
      <c r="P50" s="12">
        <f t="shared" si="28"/>
        <v>0</v>
      </c>
      <c r="Q50" s="69"/>
      <c r="R50" s="56">
        <f t="shared" si="8"/>
        <v>0</v>
      </c>
    </row>
    <row r="51" spans="1:18" ht="36" customHeight="1" x14ac:dyDescent="0.25">
      <c r="A51" s="42">
        <v>30</v>
      </c>
      <c r="B51" s="17" t="s">
        <v>30</v>
      </c>
      <c r="C51" s="67"/>
      <c r="D51" s="67"/>
      <c r="E51" s="13">
        <v>232</v>
      </c>
      <c r="F51" s="13">
        <v>210</v>
      </c>
      <c r="G51" s="10">
        <f t="shared" si="5"/>
        <v>90.517241379310349</v>
      </c>
      <c r="H51" s="14">
        <v>210</v>
      </c>
      <c r="I51" s="14">
        <v>210</v>
      </c>
      <c r="J51" s="25">
        <f t="shared" si="1"/>
        <v>100</v>
      </c>
      <c r="K51" s="27">
        <f t="shared" si="2"/>
        <v>0</v>
      </c>
      <c r="L51" s="28">
        <f t="shared" si="3"/>
        <v>0</v>
      </c>
      <c r="M51" s="14">
        <v>210</v>
      </c>
      <c r="N51" s="10">
        <f t="shared" si="27"/>
        <v>100</v>
      </c>
      <c r="O51" s="27">
        <f t="shared" si="4"/>
        <v>0</v>
      </c>
      <c r="P51" s="12">
        <f t="shared" si="28"/>
        <v>0</v>
      </c>
      <c r="Q51" s="67"/>
      <c r="R51" s="56">
        <f t="shared" si="8"/>
        <v>0</v>
      </c>
    </row>
    <row r="52" spans="1:18" ht="25.5" customHeight="1" x14ac:dyDescent="0.25">
      <c r="A52" s="63" t="s">
        <v>140</v>
      </c>
      <c r="B52" s="64"/>
      <c r="C52" s="65"/>
      <c r="D52" s="48"/>
      <c r="E52" s="18">
        <f>SUM(E49:E51)</f>
        <v>1027</v>
      </c>
      <c r="F52" s="18">
        <f t="shared" ref="F52:O52" si="30">SUM(F49:F51)</f>
        <v>1002</v>
      </c>
      <c r="G52" s="15">
        <f t="shared" si="5"/>
        <v>97.565725413826669</v>
      </c>
      <c r="H52" s="18">
        <f t="shared" si="30"/>
        <v>1002</v>
      </c>
      <c r="I52" s="18">
        <f t="shared" si="30"/>
        <v>998</v>
      </c>
      <c r="J52" s="29">
        <f t="shared" si="1"/>
        <v>99.600798403193608</v>
      </c>
      <c r="K52" s="18">
        <f t="shared" si="30"/>
        <v>4</v>
      </c>
      <c r="L52" s="19">
        <f t="shared" si="3"/>
        <v>0.39920159680638717</v>
      </c>
      <c r="M52" s="18">
        <f t="shared" si="30"/>
        <v>998</v>
      </c>
      <c r="N52" s="15">
        <f t="shared" si="27"/>
        <v>99.600798403193608</v>
      </c>
      <c r="O52" s="18">
        <f t="shared" si="30"/>
        <v>4</v>
      </c>
      <c r="P52" s="16">
        <f t="shared" si="28"/>
        <v>0.39920159680638717</v>
      </c>
      <c r="Q52" s="45"/>
      <c r="R52" s="56">
        <f t="shared" si="8"/>
        <v>0</v>
      </c>
    </row>
    <row r="53" spans="1:18" ht="27.75" customHeight="1" x14ac:dyDescent="0.25">
      <c r="A53" s="42">
        <v>31</v>
      </c>
      <c r="B53" s="17" t="s">
        <v>31</v>
      </c>
      <c r="C53" s="66" t="s">
        <v>115</v>
      </c>
      <c r="D53" s="66" t="s">
        <v>116</v>
      </c>
      <c r="E53" s="13">
        <v>602</v>
      </c>
      <c r="F53" s="13">
        <v>602</v>
      </c>
      <c r="G53" s="10">
        <f t="shared" si="5"/>
        <v>100</v>
      </c>
      <c r="H53" s="14">
        <v>602</v>
      </c>
      <c r="I53" s="14">
        <v>599</v>
      </c>
      <c r="J53" s="25">
        <f t="shared" si="1"/>
        <v>99.501661129568106</v>
      </c>
      <c r="K53" s="27">
        <f t="shared" si="2"/>
        <v>3</v>
      </c>
      <c r="L53" s="28">
        <f t="shared" si="3"/>
        <v>0.49833887043189368</v>
      </c>
      <c r="M53" s="14">
        <v>599</v>
      </c>
      <c r="N53" s="10">
        <f t="shared" si="27"/>
        <v>99.501661129568106</v>
      </c>
      <c r="O53" s="27">
        <f t="shared" si="4"/>
        <v>3</v>
      </c>
      <c r="P53" s="12">
        <f t="shared" si="28"/>
        <v>0.49833887043189368</v>
      </c>
      <c r="Q53" s="66" t="s">
        <v>148</v>
      </c>
      <c r="R53" s="56">
        <f t="shared" si="8"/>
        <v>0</v>
      </c>
    </row>
    <row r="54" spans="1:18" ht="30.75" customHeight="1" x14ac:dyDescent="0.25">
      <c r="A54" s="42">
        <v>32</v>
      </c>
      <c r="B54" s="17" t="s">
        <v>32</v>
      </c>
      <c r="C54" s="69"/>
      <c r="D54" s="69"/>
      <c r="E54" s="13">
        <v>69</v>
      </c>
      <c r="F54" s="13">
        <v>60</v>
      </c>
      <c r="G54" s="10">
        <f t="shared" si="5"/>
        <v>86.956521739130437</v>
      </c>
      <c r="H54" s="14">
        <v>60</v>
      </c>
      <c r="I54" s="14">
        <v>60</v>
      </c>
      <c r="J54" s="25">
        <f t="shared" si="1"/>
        <v>100</v>
      </c>
      <c r="K54" s="26">
        <f t="shared" si="2"/>
        <v>0</v>
      </c>
      <c r="L54" s="19">
        <f t="shared" si="3"/>
        <v>0</v>
      </c>
      <c r="M54" s="14">
        <v>60</v>
      </c>
      <c r="N54" s="10">
        <f t="shared" si="27"/>
        <v>100</v>
      </c>
      <c r="O54" s="26">
        <f t="shared" si="4"/>
        <v>0</v>
      </c>
      <c r="P54" s="12">
        <f t="shared" si="28"/>
        <v>0</v>
      </c>
      <c r="Q54" s="69"/>
      <c r="R54" s="56">
        <f t="shared" si="8"/>
        <v>0</v>
      </c>
    </row>
    <row r="55" spans="1:18" ht="31.5" customHeight="1" x14ac:dyDescent="0.25">
      <c r="A55" s="42">
        <v>33</v>
      </c>
      <c r="B55" s="17" t="s">
        <v>33</v>
      </c>
      <c r="C55" s="67"/>
      <c r="D55" s="67"/>
      <c r="E55" s="13">
        <v>274</v>
      </c>
      <c r="F55" s="13">
        <v>274</v>
      </c>
      <c r="G55" s="10">
        <f t="shared" si="5"/>
        <v>100</v>
      </c>
      <c r="H55" s="14">
        <v>274</v>
      </c>
      <c r="I55" s="14">
        <v>274</v>
      </c>
      <c r="J55" s="25">
        <f t="shared" si="1"/>
        <v>100</v>
      </c>
      <c r="K55" s="26">
        <f t="shared" si="2"/>
        <v>0</v>
      </c>
      <c r="L55" s="19">
        <f t="shared" si="3"/>
        <v>0</v>
      </c>
      <c r="M55" s="14">
        <v>274</v>
      </c>
      <c r="N55" s="10">
        <f t="shared" si="27"/>
        <v>100</v>
      </c>
      <c r="O55" s="26">
        <f t="shared" si="4"/>
        <v>0</v>
      </c>
      <c r="P55" s="12">
        <f t="shared" si="28"/>
        <v>0</v>
      </c>
      <c r="Q55" s="67"/>
      <c r="R55" s="56">
        <f t="shared" si="8"/>
        <v>0</v>
      </c>
    </row>
    <row r="56" spans="1:18" ht="22.5" customHeight="1" x14ac:dyDescent="0.25">
      <c r="A56" s="63" t="s">
        <v>140</v>
      </c>
      <c r="B56" s="64"/>
      <c r="C56" s="65"/>
      <c r="D56" s="41"/>
      <c r="E56" s="18">
        <f>SUM(E53:E55)</f>
        <v>945</v>
      </c>
      <c r="F56" s="18">
        <f t="shared" ref="F56:O56" si="31">SUM(F53:F55)</f>
        <v>936</v>
      </c>
      <c r="G56" s="15">
        <f t="shared" si="5"/>
        <v>99.047619047619051</v>
      </c>
      <c r="H56" s="18">
        <f t="shared" si="31"/>
        <v>936</v>
      </c>
      <c r="I56" s="18">
        <f t="shared" si="31"/>
        <v>933</v>
      </c>
      <c r="J56" s="29">
        <f t="shared" si="1"/>
        <v>99.679487179487182</v>
      </c>
      <c r="K56" s="18">
        <f t="shared" si="31"/>
        <v>3</v>
      </c>
      <c r="L56" s="19">
        <f t="shared" si="3"/>
        <v>0.32051282051282048</v>
      </c>
      <c r="M56" s="18">
        <f t="shared" si="31"/>
        <v>933</v>
      </c>
      <c r="N56" s="15">
        <f t="shared" si="27"/>
        <v>99.679487179487182</v>
      </c>
      <c r="O56" s="18">
        <f t="shared" si="31"/>
        <v>3</v>
      </c>
      <c r="P56" s="16">
        <f t="shared" si="28"/>
        <v>0.32051282051282048</v>
      </c>
      <c r="Q56" s="41"/>
      <c r="R56" s="56">
        <f t="shared" si="8"/>
        <v>0</v>
      </c>
    </row>
    <row r="57" spans="1:18" ht="27" customHeight="1" x14ac:dyDescent="0.25">
      <c r="A57" s="49">
        <v>5</v>
      </c>
      <c r="B57" s="74" t="s">
        <v>83</v>
      </c>
      <c r="C57" s="75"/>
      <c r="D57" s="46"/>
      <c r="E57" s="18">
        <f>E62+E67</f>
        <v>1843</v>
      </c>
      <c r="F57" s="18">
        <f t="shared" ref="F57:O57" si="32">F62+F67</f>
        <v>1672</v>
      </c>
      <c r="G57" s="15">
        <f t="shared" si="5"/>
        <v>90.721649484536087</v>
      </c>
      <c r="H57" s="18">
        <f t="shared" si="32"/>
        <v>1672</v>
      </c>
      <c r="I57" s="18">
        <f t="shared" si="32"/>
        <v>1631</v>
      </c>
      <c r="J57" s="29">
        <f t="shared" si="1"/>
        <v>97.547846889952154</v>
      </c>
      <c r="K57" s="18">
        <f t="shared" si="32"/>
        <v>41</v>
      </c>
      <c r="L57" s="19">
        <f t="shared" si="3"/>
        <v>2.4521531100478469</v>
      </c>
      <c r="M57" s="18">
        <f t="shared" si="32"/>
        <v>1453</v>
      </c>
      <c r="N57" s="15">
        <f t="shared" si="27"/>
        <v>86.901913875598098</v>
      </c>
      <c r="O57" s="18">
        <f t="shared" si="32"/>
        <v>219</v>
      </c>
      <c r="P57" s="16">
        <f t="shared" si="28"/>
        <v>13.098086124401915</v>
      </c>
      <c r="Q57" s="32"/>
      <c r="R57" s="56">
        <f t="shared" si="8"/>
        <v>0</v>
      </c>
    </row>
    <row r="58" spans="1:18" ht="30.75" customHeight="1" x14ac:dyDescent="0.25">
      <c r="A58" s="42">
        <v>34</v>
      </c>
      <c r="B58" s="17" t="s">
        <v>34</v>
      </c>
      <c r="C58" s="66" t="s">
        <v>117</v>
      </c>
      <c r="D58" s="66" t="s">
        <v>118</v>
      </c>
      <c r="E58" s="13">
        <v>206</v>
      </c>
      <c r="F58" s="13">
        <v>185</v>
      </c>
      <c r="G58" s="10">
        <f t="shared" si="5"/>
        <v>89.805825242718456</v>
      </c>
      <c r="H58" s="14">
        <v>185</v>
      </c>
      <c r="I58" s="14">
        <v>185</v>
      </c>
      <c r="J58" s="25">
        <f t="shared" si="1"/>
        <v>100</v>
      </c>
      <c r="K58" s="27">
        <f t="shared" si="2"/>
        <v>0</v>
      </c>
      <c r="L58" s="28">
        <f t="shared" si="3"/>
        <v>0</v>
      </c>
      <c r="M58" s="14">
        <v>177</v>
      </c>
      <c r="N58" s="10">
        <f t="shared" si="27"/>
        <v>95.675675675675677</v>
      </c>
      <c r="O58" s="27">
        <f t="shared" si="4"/>
        <v>8</v>
      </c>
      <c r="P58" s="12">
        <f t="shared" si="28"/>
        <v>4.3243243243243246</v>
      </c>
      <c r="Q58" s="66" t="s">
        <v>161</v>
      </c>
      <c r="R58" s="56">
        <f t="shared" si="8"/>
        <v>0</v>
      </c>
    </row>
    <row r="59" spans="1:18" ht="33.75" customHeight="1" x14ac:dyDescent="0.25">
      <c r="A59" s="42">
        <v>35</v>
      </c>
      <c r="B59" s="17" t="s">
        <v>35</v>
      </c>
      <c r="C59" s="69"/>
      <c r="D59" s="69"/>
      <c r="E59" s="13">
        <v>298</v>
      </c>
      <c r="F59" s="13">
        <v>215</v>
      </c>
      <c r="G59" s="10">
        <f t="shared" si="5"/>
        <v>72.147651006711413</v>
      </c>
      <c r="H59" s="14">
        <v>215</v>
      </c>
      <c r="I59" s="14">
        <v>195</v>
      </c>
      <c r="J59" s="25">
        <f t="shared" si="1"/>
        <v>90.697674418604649</v>
      </c>
      <c r="K59" s="27">
        <f t="shared" si="2"/>
        <v>20</v>
      </c>
      <c r="L59" s="28">
        <f t="shared" si="3"/>
        <v>9.3023255813953494</v>
      </c>
      <c r="M59" s="14">
        <v>195</v>
      </c>
      <c r="N59" s="10">
        <f t="shared" si="27"/>
        <v>90.697674418604649</v>
      </c>
      <c r="O59" s="27">
        <f t="shared" si="4"/>
        <v>20</v>
      </c>
      <c r="P59" s="12">
        <f t="shared" si="28"/>
        <v>9.3023255813953494</v>
      </c>
      <c r="Q59" s="69"/>
      <c r="R59" s="56">
        <f t="shared" si="8"/>
        <v>0</v>
      </c>
    </row>
    <row r="60" spans="1:18" ht="30.75" customHeight="1" x14ac:dyDescent="0.25">
      <c r="A60" s="42">
        <v>36</v>
      </c>
      <c r="B60" s="17" t="s">
        <v>39</v>
      </c>
      <c r="C60" s="69"/>
      <c r="D60" s="69"/>
      <c r="E60" s="13">
        <v>170</v>
      </c>
      <c r="F60" s="13">
        <v>149</v>
      </c>
      <c r="G60" s="10">
        <f t="shared" si="5"/>
        <v>87.647058823529406</v>
      </c>
      <c r="H60" s="14">
        <v>149</v>
      </c>
      <c r="I60" s="14">
        <v>149</v>
      </c>
      <c r="J60" s="25">
        <f t="shared" si="1"/>
        <v>100</v>
      </c>
      <c r="K60" s="27">
        <f t="shared" si="2"/>
        <v>0</v>
      </c>
      <c r="L60" s="28">
        <f t="shared" si="3"/>
        <v>0</v>
      </c>
      <c r="M60" s="14">
        <v>149</v>
      </c>
      <c r="N60" s="10">
        <f t="shared" si="27"/>
        <v>100</v>
      </c>
      <c r="O60" s="27">
        <f t="shared" si="4"/>
        <v>0</v>
      </c>
      <c r="P60" s="12">
        <f t="shared" si="28"/>
        <v>0</v>
      </c>
      <c r="Q60" s="69"/>
      <c r="R60" s="56">
        <f t="shared" si="8"/>
        <v>0</v>
      </c>
    </row>
    <row r="61" spans="1:18" ht="35.25" customHeight="1" x14ac:dyDescent="0.25">
      <c r="A61" s="42">
        <v>37</v>
      </c>
      <c r="B61" s="17" t="s">
        <v>41</v>
      </c>
      <c r="C61" s="67"/>
      <c r="D61" s="67"/>
      <c r="E61" s="13">
        <v>304</v>
      </c>
      <c r="F61" s="13">
        <v>304</v>
      </c>
      <c r="G61" s="10">
        <f t="shared" si="5"/>
        <v>100</v>
      </c>
      <c r="H61" s="14">
        <v>304</v>
      </c>
      <c r="I61" s="14">
        <v>285</v>
      </c>
      <c r="J61" s="25">
        <f t="shared" si="1"/>
        <v>93.75</v>
      </c>
      <c r="K61" s="27">
        <f t="shared" si="2"/>
        <v>19</v>
      </c>
      <c r="L61" s="28">
        <f t="shared" si="3"/>
        <v>6.25</v>
      </c>
      <c r="M61" s="14">
        <v>304</v>
      </c>
      <c r="N61" s="10">
        <f t="shared" si="27"/>
        <v>100</v>
      </c>
      <c r="O61" s="27">
        <f t="shared" si="4"/>
        <v>0</v>
      </c>
      <c r="P61" s="12">
        <f t="shared" si="28"/>
        <v>0</v>
      </c>
      <c r="Q61" s="67"/>
      <c r="R61" s="56">
        <f t="shared" si="8"/>
        <v>0</v>
      </c>
    </row>
    <row r="62" spans="1:18" ht="31.5" customHeight="1" x14ac:dyDescent="0.25">
      <c r="A62" s="70" t="s">
        <v>140</v>
      </c>
      <c r="B62" s="70"/>
      <c r="C62" s="70"/>
      <c r="D62" s="2"/>
      <c r="E62" s="18">
        <f>SUM(E58:E61)</f>
        <v>978</v>
      </c>
      <c r="F62" s="18">
        <f t="shared" ref="F62:O62" si="33">SUM(F58:F61)</f>
        <v>853</v>
      </c>
      <c r="G62" s="15">
        <f t="shared" si="5"/>
        <v>87.218813905930475</v>
      </c>
      <c r="H62" s="18">
        <f t="shared" si="33"/>
        <v>853</v>
      </c>
      <c r="I62" s="18">
        <f t="shared" si="33"/>
        <v>814</v>
      </c>
      <c r="J62" s="29">
        <f t="shared" si="1"/>
        <v>95.427901524032819</v>
      </c>
      <c r="K62" s="18">
        <f t="shared" si="33"/>
        <v>39</v>
      </c>
      <c r="L62" s="19">
        <f t="shared" si="3"/>
        <v>4.5720984759671746</v>
      </c>
      <c r="M62" s="18">
        <f t="shared" si="33"/>
        <v>825</v>
      </c>
      <c r="N62" s="15">
        <f t="shared" si="27"/>
        <v>96.717467760844073</v>
      </c>
      <c r="O62" s="18">
        <f t="shared" si="33"/>
        <v>28</v>
      </c>
      <c r="P62" s="16">
        <f t="shared" si="28"/>
        <v>3.2825322391559206</v>
      </c>
      <c r="Q62" s="38"/>
      <c r="R62" s="56">
        <f t="shared" si="8"/>
        <v>0</v>
      </c>
    </row>
    <row r="63" spans="1:18" ht="48.75" customHeight="1" x14ac:dyDescent="0.25">
      <c r="A63" s="42">
        <v>38</v>
      </c>
      <c r="B63" s="17" t="s">
        <v>38</v>
      </c>
      <c r="C63" s="66" t="s">
        <v>119</v>
      </c>
      <c r="D63" s="66" t="s">
        <v>120</v>
      </c>
      <c r="E63" s="13">
        <v>174</v>
      </c>
      <c r="F63" s="13">
        <v>156</v>
      </c>
      <c r="G63" s="10">
        <f t="shared" si="5"/>
        <v>89.65517241379311</v>
      </c>
      <c r="H63" s="14">
        <v>156</v>
      </c>
      <c r="I63" s="14">
        <v>156</v>
      </c>
      <c r="J63" s="20">
        <f t="shared" si="1"/>
        <v>100</v>
      </c>
      <c r="K63" s="21">
        <f t="shared" si="2"/>
        <v>0</v>
      </c>
      <c r="L63" s="22">
        <f t="shared" si="3"/>
        <v>0</v>
      </c>
      <c r="M63" s="14">
        <v>146</v>
      </c>
      <c r="N63" s="10">
        <f t="shared" si="27"/>
        <v>93.589743589743591</v>
      </c>
      <c r="O63" s="21">
        <f t="shared" si="4"/>
        <v>10</v>
      </c>
      <c r="P63" s="12">
        <f t="shared" si="28"/>
        <v>6.4102564102564097</v>
      </c>
      <c r="Q63" s="71" t="s">
        <v>150</v>
      </c>
      <c r="R63" s="56">
        <f t="shared" si="8"/>
        <v>0</v>
      </c>
    </row>
    <row r="64" spans="1:18" ht="42" customHeight="1" x14ac:dyDescent="0.25">
      <c r="A64" s="42">
        <v>39</v>
      </c>
      <c r="B64" s="17" t="s">
        <v>36</v>
      </c>
      <c r="C64" s="69"/>
      <c r="D64" s="69"/>
      <c r="E64" s="13">
        <v>205</v>
      </c>
      <c r="F64" s="13">
        <v>205</v>
      </c>
      <c r="G64" s="10">
        <f t="shared" si="5"/>
        <v>100</v>
      </c>
      <c r="H64" s="14">
        <v>205</v>
      </c>
      <c r="I64" s="14">
        <v>203</v>
      </c>
      <c r="J64" s="20">
        <f t="shared" si="1"/>
        <v>99.024390243902445</v>
      </c>
      <c r="K64" s="21">
        <f t="shared" si="2"/>
        <v>2</v>
      </c>
      <c r="L64" s="22">
        <f t="shared" si="3"/>
        <v>0.97560975609756095</v>
      </c>
      <c r="M64" s="14">
        <v>161</v>
      </c>
      <c r="N64" s="10">
        <f t="shared" si="27"/>
        <v>78.536585365853668</v>
      </c>
      <c r="O64" s="21">
        <f t="shared" si="4"/>
        <v>44</v>
      </c>
      <c r="P64" s="12">
        <f t="shared" si="28"/>
        <v>21.463414634146343</v>
      </c>
      <c r="Q64" s="72"/>
      <c r="R64" s="56">
        <f t="shared" si="8"/>
        <v>0</v>
      </c>
    </row>
    <row r="65" spans="1:18" ht="37.5" customHeight="1" x14ac:dyDescent="0.25">
      <c r="A65" s="42">
        <v>40</v>
      </c>
      <c r="B65" s="17" t="s">
        <v>37</v>
      </c>
      <c r="C65" s="69"/>
      <c r="D65" s="69"/>
      <c r="E65" s="13">
        <v>185</v>
      </c>
      <c r="F65" s="13">
        <v>157</v>
      </c>
      <c r="G65" s="10">
        <f t="shared" si="5"/>
        <v>84.86486486486487</v>
      </c>
      <c r="H65" s="14">
        <v>157</v>
      </c>
      <c r="I65" s="14">
        <v>157</v>
      </c>
      <c r="J65" s="20">
        <f t="shared" si="1"/>
        <v>100</v>
      </c>
      <c r="K65" s="21">
        <f t="shared" si="2"/>
        <v>0</v>
      </c>
      <c r="L65" s="22">
        <f t="shared" si="3"/>
        <v>0</v>
      </c>
      <c r="M65" s="14">
        <v>23</v>
      </c>
      <c r="N65" s="10">
        <f t="shared" si="27"/>
        <v>14.64968152866242</v>
      </c>
      <c r="O65" s="21">
        <f t="shared" si="4"/>
        <v>134</v>
      </c>
      <c r="P65" s="12">
        <f t="shared" si="28"/>
        <v>85.350318471337587</v>
      </c>
      <c r="Q65" s="72"/>
      <c r="R65" s="56">
        <f t="shared" si="8"/>
        <v>0</v>
      </c>
    </row>
    <row r="66" spans="1:18" ht="46.5" customHeight="1" x14ac:dyDescent="0.25">
      <c r="A66" s="42">
        <v>41</v>
      </c>
      <c r="B66" s="17" t="s">
        <v>40</v>
      </c>
      <c r="C66" s="67"/>
      <c r="D66" s="67"/>
      <c r="E66" s="13">
        <v>301</v>
      </c>
      <c r="F66" s="13">
        <v>301</v>
      </c>
      <c r="G66" s="10">
        <f t="shared" si="5"/>
        <v>100</v>
      </c>
      <c r="H66" s="14">
        <v>301</v>
      </c>
      <c r="I66" s="14">
        <v>301</v>
      </c>
      <c r="J66" s="20">
        <f t="shared" si="1"/>
        <v>100</v>
      </c>
      <c r="K66" s="21">
        <f t="shared" si="2"/>
        <v>0</v>
      </c>
      <c r="L66" s="22">
        <f t="shared" si="3"/>
        <v>0</v>
      </c>
      <c r="M66" s="14">
        <v>298</v>
      </c>
      <c r="N66" s="10">
        <f t="shared" si="27"/>
        <v>99.003322259136212</v>
      </c>
      <c r="O66" s="21">
        <f t="shared" si="4"/>
        <v>3</v>
      </c>
      <c r="P66" s="12">
        <f t="shared" si="28"/>
        <v>0.99667774086378735</v>
      </c>
      <c r="Q66" s="73"/>
      <c r="R66" s="56">
        <f t="shared" si="8"/>
        <v>0</v>
      </c>
    </row>
    <row r="67" spans="1:18" ht="24" customHeight="1" x14ac:dyDescent="0.25">
      <c r="A67" s="63" t="s">
        <v>140</v>
      </c>
      <c r="B67" s="64"/>
      <c r="C67" s="65"/>
      <c r="D67" s="45"/>
      <c r="E67" s="18">
        <f>SUM(E63:E66)</f>
        <v>865</v>
      </c>
      <c r="F67" s="18">
        <f t="shared" ref="F67:O67" si="34">SUM(F63:F66)</f>
        <v>819</v>
      </c>
      <c r="G67" s="15">
        <f t="shared" si="5"/>
        <v>94.682080924855498</v>
      </c>
      <c r="H67" s="18">
        <f t="shared" si="34"/>
        <v>819</v>
      </c>
      <c r="I67" s="18">
        <f t="shared" si="34"/>
        <v>817</v>
      </c>
      <c r="J67" s="6">
        <f t="shared" si="1"/>
        <v>99.755799755799757</v>
      </c>
      <c r="K67" s="18">
        <f t="shared" si="34"/>
        <v>2</v>
      </c>
      <c r="L67" s="8">
        <f t="shared" si="3"/>
        <v>0.24420024420024419</v>
      </c>
      <c r="M67" s="18">
        <f t="shared" si="34"/>
        <v>628</v>
      </c>
      <c r="N67" s="15">
        <f t="shared" si="27"/>
        <v>76.678876678876691</v>
      </c>
      <c r="O67" s="18">
        <f t="shared" si="34"/>
        <v>191</v>
      </c>
      <c r="P67" s="16">
        <f t="shared" si="28"/>
        <v>23.32112332112332</v>
      </c>
      <c r="Q67" s="52"/>
      <c r="R67" s="56">
        <f t="shared" si="8"/>
        <v>0</v>
      </c>
    </row>
    <row r="68" spans="1:18" ht="25.5" customHeight="1" x14ac:dyDescent="0.25">
      <c r="A68" s="49">
        <v>6</v>
      </c>
      <c r="B68" s="74" t="s">
        <v>84</v>
      </c>
      <c r="C68" s="75"/>
      <c r="D68" s="32"/>
      <c r="E68" s="18">
        <f>E69+E70+E71+E73</f>
        <v>1314</v>
      </c>
      <c r="F68" s="18">
        <f>F69+F70+F71+F73</f>
        <v>1255</v>
      </c>
      <c r="G68" s="15">
        <f t="shared" si="5"/>
        <v>95.509893455098933</v>
      </c>
      <c r="H68" s="31">
        <f>H72+H73</f>
        <v>1255</v>
      </c>
      <c r="I68" s="31">
        <f t="shared" ref="I68:P68" si="35">I72+I73</f>
        <v>1255</v>
      </c>
      <c r="J68" s="6">
        <f t="shared" si="1"/>
        <v>100</v>
      </c>
      <c r="K68" s="31">
        <f t="shared" si="35"/>
        <v>0</v>
      </c>
      <c r="L68" s="31">
        <f t="shared" si="35"/>
        <v>0</v>
      </c>
      <c r="M68" s="31">
        <f t="shared" si="35"/>
        <v>1255</v>
      </c>
      <c r="N68" s="15">
        <f t="shared" si="27"/>
        <v>100</v>
      </c>
      <c r="O68" s="31">
        <f t="shared" si="35"/>
        <v>0</v>
      </c>
      <c r="P68" s="31">
        <f t="shared" si="35"/>
        <v>0</v>
      </c>
      <c r="Q68" s="50"/>
      <c r="R68" s="56">
        <f t="shared" si="8"/>
        <v>0</v>
      </c>
    </row>
    <row r="69" spans="1:18" ht="34.5" customHeight="1" x14ac:dyDescent="0.25">
      <c r="A69" s="42">
        <v>42</v>
      </c>
      <c r="B69" s="17" t="s">
        <v>42</v>
      </c>
      <c r="C69" s="66" t="s">
        <v>123</v>
      </c>
      <c r="D69" s="66" t="s">
        <v>121</v>
      </c>
      <c r="E69" s="13">
        <v>314</v>
      </c>
      <c r="F69" s="13">
        <v>290</v>
      </c>
      <c r="G69" s="10">
        <f t="shared" si="5"/>
        <v>92.356687898089177</v>
      </c>
      <c r="H69" s="14">
        <v>290</v>
      </c>
      <c r="I69" s="14">
        <v>290</v>
      </c>
      <c r="J69" s="25">
        <f t="shared" si="1"/>
        <v>100</v>
      </c>
      <c r="K69" s="26">
        <f t="shared" si="2"/>
        <v>0</v>
      </c>
      <c r="L69" s="19">
        <f t="shared" si="3"/>
        <v>0</v>
      </c>
      <c r="M69" s="14">
        <v>290</v>
      </c>
      <c r="N69" s="10">
        <f t="shared" si="27"/>
        <v>100</v>
      </c>
      <c r="O69" s="26">
        <f t="shared" si="4"/>
        <v>0</v>
      </c>
      <c r="P69" s="12">
        <f t="shared" si="28"/>
        <v>0</v>
      </c>
      <c r="Q69" s="66" t="s">
        <v>151</v>
      </c>
      <c r="R69" s="56">
        <f t="shared" si="8"/>
        <v>0</v>
      </c>
    </row>
    <row r="70" spans="1:18" ht="41.25" customHeight="1" x14ac:dyDescent="0.25">
      <c r="A70" s="42">
        <v>43</v>
      </c>
      <c r="B70" s="17" t="s">
        <v>43</v>
      </c>
      <c r="C70" s="69"/>
      <c r="D70" s="69"/>
      <c r="E70" s="13">
        <v>220</v>
      </c>
      <c r="F70" s="13">
        <v>185</v>
      </c>
      <c r="G70" s="10">
        <f t="shared" si="5"/>
        <v>84.090909090909093</v>
      </c>
      <c r="H70" s="14">
        <v>185</v>
      </c>
      <c r="I70" s="14">
        <v>185</v>
      </c>
      <c r="J70" s="25">
        <f t="shared" si="1"/>
        <v>100</v>
      </c>
      <c r="K70" s="26">
        <f t="shared" si="2"/>
        <v>0</v>
      </c>
      <c r="L70" s="19">
        <f t="shared" si="3"/>
        <v>0</v>
      </c>
      <c r="M70" s="14">
        <v>185</v>
      </c>
      <c r="N70" s="10">
        <f t="shared" si="27"/>
        <v>100</v>
      </c>
      <c r="O70" s="26">
        <f t="shared" si="4"/>
        <v>0</v>
      </c>
      <c r="P70" s="12">
        <f t="shared" si="28"/>
        <v>0</v>
      </c>
      <c r="Q70" s="69"/>
      <c r="R70" s="56">
        <f t="shared" si="8"/>
        <v>0</v>
      </c>
    </row>
    <row r="71" spans="1:18" ht="42.75" customHeight="1" x14ac:dyDescent="0.25">
      <c r="A71" s="42">
        <v>44</v>
      </c>
      <c r="B71" s="17" t="s">
        <v>44</v>
      </c>
      <c r="C71" s="67"/>
      <c r="D71" s="67"/>
      <c r="E71" s="13">
        <v>301</v>
      </c>
      <c r="F71" s="13">
        <v>301</v>
      </c>
      <c r="G71" s="10">
        <f t="shared" si="5"/>
        <v>100</v>
      </c>
      <c r="H71" s="14">
        <v>301</v>
      </c>
      <c r="I71" s="14">
        <v>301</v>
      </c>
      <c r="J71" s="25">
        <f t="shared" si="1"/>
        <v>100</v>
      </c>
      <c r="K71" s="26">
        <f t="shared" si="2"/>
        <v>0</v>
      </c>
      <c r="L71" s="19">
        <f t="shared" si="3"/>
        <v>0</v>
      </c>
      <c r="M71" s="14">
        <v>301</v>
      </c>
      <c r="N71" s="10">
        <f t="shared" si="27"/>
        <v>100</v>
      </c>
      <c r="O71" s="26">
        <f t="shared" si="4"/>
        <v>0</v>
      </c>
      <c r="P71" s="12">
        <f t="shared" si="28"/>
        <v>0</v>
      </c>
      <c r="Q71" s="67"/>
      <c r="R71" s="56">
        <f t="shared" si="8"/>
        <v>0</v>
      </c>
    </row>
    <row r="72" spans="1:18" ht="30" customHeight="1" x14ac:dyDescent="0.25">
      <c r="A72" s="63" t="s">
        <v>140</v>
      </c>
      <c r="B72" s="64"/>
      <c r="C72" s="65"/>
      <c r="D72" s="45"/>
      <c r="E72" s="18">
        <f>SUM(E69:E71)</f>
        <v>835</v>
      </c>
      <c r="F72" s="18">
        <f t="shared" ref="F72:P72" si="36">SUM(F69:F71)</f>
        <v>776</v>
      </c>
      <c r="G72" s="15">
        <f t="shared" si="5"/>
        <v>92.93413173652695</v>
      </c>
      <c r="H72" s="18">
        <f t="shared" si="36"/>
        <v>776</v>
      </c>
      <c r="I72" s="18">
        <f t="shared" si="36"/>
        <v>776</v>
      </c>
      <c r="J72" s="29">
        <f t="shared" si="1"/>
        <v>100</v>
      </c>
      <c r="K72" s="18">
        <f t="shared" si="36"/>
        <v>0</v>
      </c>
      <c r="L72" s="18">
        <f t="shared" si="36"/>
        <v>0</v>
      </c>
      <c r="M72" s="18">
        <f t="shared" si="36"/>
        <v>776</v>
      </c>
      <c r="N72" s="15">
        <f t="shared" si="27"/>
        <v>100</v>
      </c>
      <c r="O72" s="18">
        <f t="shared" si="36"/>
        <v>0</v>
      </c>
      <c r="P72" s="18">
        <f t="shared" si="36"/>
        <v>0</v>
      </c>
      <c r="Q72" s="41"/>
      <c r="R72" s="56">
        <f t="shared" si="8"/>
        <v>0</v>
      </c>
    </row>
    <row r="73" spans="1:18" ht="54" customHeight="1" x14ac:dyDescent="0.25">
      <c r="A73" s="42">
        <v>45</v>
      </c>
      <c r="B73" s="17" t="s">
        <v>45</v>
      </c>
      <c r="C73" s="47" t="s">
        <v>75</v>
      </c>
      <c r="D73" s="45" t="s">
        <v>122</v>
      </c>
      <c r="E73" s="18">
        <v>479</v>
      </c>
      <c r="F73" s="13">
        <v>479</v>
      </c>
      <c r="G73" s="10">
        <f t="shared" si="5"/>
        <v>100</v>
      </c>
      <c r="H73" s="14">
        <v>479</v>
      </c>
      <c r="I73" s="14">
        <v>479</v>
      </c>
      <c r="J73" s="25">
        <f t="shared" si="1"/>
        <v>100</v>
      </c>
      <c r="K73" s="26">
        <f t="shared" si="2"/>
        <v>0</v>
      </c>
      <c r="L73" s="19">
        <f t="shared" si="3"/>
        <v>0</v>
      </c>
      <c r="M73" s="14">
        <v>479</v>
      </c>
      <c r="N73" s="10">
        <f t="shared" si="27"/>
        <v>100</v>
      </c>
      <c r="O73" s="26">
        <f t="shared" si="4"/>
        <v>0</v>
      </c>
      <c r="P73" s="12">
        <f t="shared" si="28"/>
        <v>0</v>
      </c>
      <c r="Q73" s="41" t="s">
        <v>166</v>
      </c>
      <c r="R73" s="56">
        <f t="shared" ref="R73:R111" si="37">H73-M73-O73</f>
        <v>0</v>
      </c>
    </row>
    <row r="74" spans="1:18" ht="42" customHeight="1" x14ac:dyDescent="0.25">
      <c r="A74" s="49">
        <v>7</v>
      </c>
      <c r="B74" s="49" t="s">
        <v>85</v>
      </c>
      <c r="C74" s="42"/>
      <c r="D74" s="42"/>
      <c r="E74" s="18">
        <f>E77+E81+E85+E89</f>
        <v>2668</v>
      </c>
      <c r="F74" s="18">
        <f t="shared" ref="F74:O74" si="38">F77+F81+F85+F89</f>
        <v>2558</v>
      </c>
      <c r="G74" s="15">
        <f t="shared" si="5"/>
        <v>95.877061469265371</v>
      </c>
      <c r="H74" s="18">
        <f t="shared" si="38"/>
        <v>2557</v>
      </c>
      <c r="I74" s="18">
        <f t="shared" si="38"/>
        <v>2548</v>
      </c>
      <c r="J74" s="29">
        <f t="shared" si="1"/>
        <v>99.648025029331251</v>
      </c>
      <c r="K74" s="18">
        <f t="shared" si="38"/>
        <v>9</v>
      </c>
      <c r="L74" s="19">
        <f t="shared" si="38"/>
        <v>1.3543096262492738</v>
      </c>
      <c r="M74" s="18">
        <f t="shared" si="38"/>
        <v>1401</v>
      </c>
      <c r="N74" s="15">
        <f t="shared" si="27"/>
        <v>54.790770434102463</v>
      </c>
      <c r="O74" s="18">
        <f t="shared" si="38"/>
        <v>1156</v>
      </c>
      <c r="P74" s="16">
        <f t="shared" si="28"/>
        <v>45.209229565897537</v>
      </c>
      <c r="Q74" s="49"/>
      <c r="R74" s="56">
        <f t="shared" si="37"/>
        <v>0</v>
      </c>
    </row>
    <row r="75" spans="1:18" ht="63" customHeight="1" x14ac:dyDescent="0.25">
      <c r="A75" s="42">
        <v>46</v>
      </c>
      <c r="B75" s="17" t="s">
        <v>46</v>
      </c>
      <c r="C75" s="66" t="s">
        <v>124</v>
      </c>
      <c r="D75" s="66" t="s">
        <v>125</v>
      </c>
      <c r="E75" s="13">
        <v>389</v>
      </c>
      <c r="F75" s="13">
        <v>389</v>
      </c>
      <c r="G75" s="10">
        <f t="shared" si="5"/>
        <v>100</v>
      </c>
      <c r="H75" s="14">
        <v>389</v>
      </c>
      <c r="I75" s="14">
        <v>389</v>
      </c>
      <c r="J75" s="25">
        <f t="shared" si="1"/>
        <v>100</v>
      </c>
      <c r="K75" s="27">
        <f t="shared" si="2"/>
        <v>0</v>
      </c>
      <c r="L75" s="28">
        <f t="shared" si="3"/>
        <v>0</v>
      </c>
      <c r="M75" s="14">
        <v>388</v>
      </c>
      <c r="N75" s="10">
        <f t="shared" si="27"/>
        <v>99.742930591259636</v>
      </c>
      <c r="O75" s="27">
        <f t="shared" si="4"/>
        <v>1</v>
      </c>
      <c r="P75" s="12">
        <f t="shared" ref="P75:P111" si="39">O75/H75*100</f>
        <v>0.25706940874035988</v>
      </c>
      <c r="Q75" s="66" t="s">
        <v>164</v>
      </c>
      <c r="R75" s="56">
        <f t="shared" si="37"/>
        <v>0</v>
      </c>
    </row>
    <row r="76" spans="1:18" ht="56.25" customHeight="1" x14ac:dyDescent="0.25">
      <c r="A76" s="42">
        <v>47</v>
      </c>
      <c r="B76" s="17" t="s">
        <v>47</v>
      </c>
      <c r="C76" s="76"/>
      <c r="D76" s="67"/>
      <c r="E76" s="13">
        <v>400</v>
      </c>
      <c r="F76" s="13">
        <v>333</v>
      </c>
      <c r="G76" s="10">
        <f t="shared" si="5"/>
        <v>83.25</v>
      </c>
      <c r="H76" s="14">
        <v>333</v>
      </c>
      <c r="I76" s="14">
        <v>332</v>
      </c>
      <c r="J76" s="25">
        <f t="shared" si="1"/>
        <v>99.699699699699693</v>
      </c>
      <c r="K76" s="27">
        <f t="shared" si="2"/>
        <v>1</v>
      </c>
      <c r="L76" s="28">
        <f t="shared" si="3"/>
        <v>0.3003003003003003</v>
      </c>
      <c r="M76" s="14">
        <v>181</v>
      </c>
      <c r="N76" s="10">
        <f t="shared" si="27"/>
        <v>54.354354354354349</v>
      </c>
      <c r="O76" s="27">
        <f t="shared" si="4"/>
        <v>152</v>
      </c>
      <c r="P76" s="12">
        <f t="shared" si="39"/>
        <v>45.645645645645644</v>
      </c>
      <c r="Q76" s="67"/>
      <c r="R76" s="56">
        <f t="shared" si="37"/>
        <v>0</v>
      </c>
    </row>
    <row r="77" spans="1:18" x14ac:dyDescent="0.25">
      <c r="A77" s="63" t="s">
        <v>140</v>
      </c>
      <c r="B77" s="64"/>
      <c r="C77" s="65"/>
      <c r="D77" s="48"/>
      <c r="E77" s="18">
        <f>SUM(E75:E76)</f>
        <v>789</v>
      </c>
      <c r="F77" s="18">
        <f t="shared" ref="F77:O77" si="40">SUM(F75:F76)</f>
        <v>722</v>
      </c>
      <c r="G77" s="15">
        <f t="shared" si="5"/>
        <v>91.50823827629911</v>
      </c>
      <c r="H77" s="18">
        <f t="shared" si="40"/>
        <v>722</v>
      </c>
      <c r="I77" s="18">
        <f t="shared" si="40"/>
        <v>721</v>
      </c>
      <c r="J77" s="29">
        <f t="shared" si="1"/>
        <v>99.86149584487535</v>
      </c>
      <c r="K77" s="18">
        <f t="shared" si="40"/>
        <v>1</v>
      </c>
      <c r="L77" s="19">
        <f t="shared" si="3"/>
        <v>0.13850415512465375</v>
      </c>
      <c r="M77" s="18">
        <f t="shared" si="40"/>
        <v>569</v>
      </c>
      <c r="N77" s="15">
        <f t="shared" si="27"/>
        <v>78.80886426592798</v>
      </c>
      <c r="O77" s="18">
        <f t="shared" si="40"/>
        <v>153</v>
      </c>
      <c r="P77" s="16">
        <f t="shared" si="39"/>
        <v>21.191135734072024</v>
      </c>
      <c r="Q77" s="41"/>
      <c r="R77" s="56">
        <f t="shared" si="37"/>
        <v>0</v>
      </c>
    </row>
    <row r="78" spans="1:18" ht="33.75" customHeight="1" x14ac:dyDescent="0.25">
      <c r="A78" s="42">
        <v>48</v>
      </c>
      <c r="B78" s="17" t="s">
        <v>48</v>
      </c>
      <c r="C78" s="66" t="s">
        <v>126</v>
      </c>
      <c r="D78" s="66" t="s">
        <v>127</v>
      </c>
      <c r="E78" s="13">
        <v>334</v>
      </c>
      <c r="F78" s="13">
        <v>300</v>
      </c>
      <c r="G78" s="10">
        <f t="shared" si="5"/>
        <v>89.820359281437121</v>
      </c>
      <c r="H78" s="14">
        <v>300</v>
      </c>
      <c r="I78" s="14">
        <v>300</v>
      </c>
      <c r="J78" s="25">
        <f t="shared" si="1"/>
        <v>100</v>
      </c>
      <c r="K78" s="26">
        <f t="shared" si="2"/>
        <v>0</v>
      </c>
      <c r="L78" s="19">
        <f t="shared" si="3"/>
        <v>0</v>
      </c>
      <c r="M78" s="14">
        <v>300</v>
      </c>
      <c r="N78" s="10">
        <f t="shared" si="27"/>
        <v>100</v>
      </c>
      <c r="O78" s="26">
        <f t="shared" si="4"/>
        <v>0</v>
      </c>
      <c r="P78" s="12">
        <f t="shared" si="39"/>
        <v>0</v>
      </c>
      <c r="Q78" s="66" t="s">
        <v>167</v>
      </c>
      <c r="R78" s="56">
        <f t="shared" si="37"/>
        <v>0</v>
      </c>
    </row>
    <row r="79" spans="1:18" ht="32.25" customHeight="1" x14ac:dyDescent="0.25">
      <c r="A79" s="42">
        <v>49</v>
      </c>
      <c r="B79" s="17" t="s">
        <v>49</v>
      </c>
      <c r="C79" s="80"/>
      <c r="D79" s="69"/>
      <c r="E79" s="13">
        <v>228</v>
      </c>
      <c r="F79" s="13">
        <v>228</v>
      </c>
      <c r="G79" s="10">
        <f t="shared" si="5"/>
        <v>100</v>
      </c>
      <c r="H79" s="14">
        <v>228</v>
      </c>
      <c r="I79" s="14">
        <v>228</v>
      </c>
      <c r="J79" s="25">
        <f t="shared" si="1"/>
        <v>100</v>
      </c>
      <c r="K79" s="27">
        <f t="shared" si="2"/>
        <v>0</v>
      </c>
      <c r="L79" s="28">
        <f t="shared" si="3"/>
        <v>0</v>
      </c>
      <c r="M79" s="14">
        <v>227</v>
      </c>
      <c r="N79" s="10">
        <f t="shared" si="27"/>
        <v>99.561403508771932</v>
      </c>
      <c r="O79" s="27">
        <f t="shared" si="4"/>
        <v>1</v>
      </c>
      <c r="P79" s="12">
        <f t="shared" si="39"/>
        <v>0.43859649122807015</v>
      </c>
      <c r="Q79" s="69"/>
      <c r="R79" s="56">
        <f t="shared" si="37"/>
        <v>0</v>
      </c>
    </row>
    <row r="80" spans="1:18" ht="30.75" customHeight="1" x14ac:dyDescent="0.25">
      <c r="A80" s="42">
        <v>50</v>
      </c>
      <c r="B80" s="17" t="s">
        <v>55</v>
      </c>
      <c r="C80" s="76"/>
      <c r="D80" s="67"/>
      <c r="E80" s="13">
        <v>130</v>
      </c>
      <c r="F80" s="13">
        <v>130</v>
      </c>
      <c r="G80" s="10">
        <f t="shared" si="5"/>
        <v>100</v>
      </c>
      <c r="H80" s="14">
        <v>130</v>
      </c>
      <c r="I80" s="14">
        <v>122</v>
      </c>
      <c r="J80" s="25">
        <f t="shared" si="1"/>
        <v>93.84615384615384</v>
      </c>
      <c r="K80" s="27">
        <f t="shared" si="2"/>
        <v>8</v>
      </c>
      <c r="L80" s="28">
        <f t="shared" si="3"/>
        <v>6.1538461538461542</v>
      </c>
      <c r="M80" s="14">
        <v>122</v>
      </c>
      <c r="N80" s="10">
        <f t="shared" si="27"/>
        <v>93.84615384615384</v>
      </c>
      <c r="O80" s="27">
        <f t="shared" si="4"/>
        <v>8</v>
      </c>
      <c r="P80" s="12">
        <f t="shared" si="39"/>
        <v>6.1538461538461542</v>
      </c>
      <c r="Q80" s="67"/>
      <c r="R80" s="56">
        <f t="shared" si="37"/>
        <v>0</v>
      </c>
    </row>
    <row r="81" spans="1:18" ht="26.25" customHeight="1" x14ac:dyDescent="0.25">
      <c r="A81" s="63" t="s">
        <v>140</v>
      </c>
      <c r="B81" s="64"/>
      <c r="C81" s="65"/>
      <c r="D81" s="48"/>
      <c r="E81" s="18">
        <f>SUM(E78:E80)</f>
        <v>692</v>
      </c>
      <c r="F81" s="18">
        <f t="shared" ref="F81:O81" si="41">SUM(F78:F80)</f>
        <v>658</v>
      </c>
      <c r="G81" s="15">
        <f t="shared" si="5"/>
        <v>95.086705202312132</v>
      </c>
      <c r="H81" s="18">
        <f t="shared" si="41"/>
        <v>658</v>
      </c>
      <c r="I81" s="18">
        <f t="shared" si="41"/>
        <v>650</v>
      </c>
      <c r="J81" s="29">
        <f t="shared" si="1"/>
        <v>98.784194528875375</v>
      </c>
      <c r="K81" s="18">
        <f t="shared" si="41"/>
        <v>8</v>
      </c>
      <c r="L81" s="19">
        <f t="shared" si="3"/>
        <v>1.21580547112462</v>
      </c>
      <c r="M81" s="18">
        <f t="shared" si="41"/>
        <v>649</v>
      </c>
      <c r="N81" s="15">
        <f t="shared" si="27"/>
        <v>98.632218844984791</v>
      </c>
      <c r="O81" s="18">
        <f t="shared" si="41"/>
        <v>9</v>
      </c>
      <c r="P81" s="16">
        <f t="shared" si="39"/>
        <v>1.3677811550151975</v>
      </c>
      <c r="Q81" s="38"/>
      <c r="R81" s="56">
        <f t="shared" si="37"/>
        <v>0</v>
      </c>
    </row>
    <row r="82" spans="1:18" ht="28.5" customHeight="1" x14ac:dyDescent="0.25">
      <c r="A82" s="42">
        <v>51</v>
      </c>
      <c r="B82" s="17" t="s">
        <v>50</v>
      </c>
      <c r="C82" s="66" t="s">
        <v>172</v>
      </c>
      <c r="D82" s="66" t="s">
        <v>128</v>
      </c>
      <c r="E82" s="13">
        <v>157</v>
      </c>
      <c r="F82" s="13">
        <v>157</v>
      </c>
      <c r="G82" s="10">
        <f t="shared" si="5"/>
        <v>100</v>
      </c>
      <c r="H82" s="13">
        <v>157</v>
      </c>
      <c r="I82" s="13">
        <v>157</v>
      </c>
      <c r="J82" s="25">
        <f t="shared" si="1"/>
        <v>100</v>
      </c>
      <c r="K82" s="26">
        <f t="shared" si="2"/>
        <v>0</v>
      </c>
      <c r="L82" s="19">
        <f t="shared" si="3"/>
        <v>0</v>
      </c>
      <c r="M82" s="13">
        <v>157</v>
      </c>
      <c r="N82" s="10">
        <f t="shared" si="27"/>
        <v>100</v>
      </c>
      <c r="O82" s="26">
        <f t="shared" si="4"/>
        <v>0</v>
      </c>
      <c r="P82" s="12">
        <f t="shared" si="39"/>
        <v>0</v>
      </c>
      <c r="Q82" s="66" t="s">
        <v>152</v>
      </c>
      <c r="R82" s="56">
        <f t="shared" si="37"/>
        <v>0</v>
      </c>
    </row>
    <row r="83" spans="1:18" ht="24" customHeight="1" x14ac:dyDescent="0.25">
      <c r="A83" s="42">
        <v>52</v>
      </c>
      <c r="B83" s="17" t="s">
        <v>51</v>
      </c>
      <c r="C83" s="69"/>
      <c r="D83" s="69"/>
      <c r="E83" s="13">
        <v>221</v>
      </c>
      <c r="F83" s="13">
        <v>215</v>
      </c>
      <c r="G83" s="10">
        <f t="shared" si="5"/>
        <v>97.285067873303163</v>
      </c>
      <c r="H83" s="13">
        <v>215</v>
      </c>
      <c r="I83" s="13">
        <v>215</v>
      </c>
      <c r="J83" s="25">
        <f t="shared" si="1"/>
        <v>100</v>
      </c>
      <c r="K83" s="26">
        <f t="shared" si="2"/>
        <v>0</v>
      </c>
      <c r="L83" s="19">
        <f t="shared" si="3"/>
        <v>0</v>
      </c>
      <c r="M83" s="13">
        <v>24</v>
      </c>
      <c r="N83" s="10">
        <f t="shared" si="27"/>
        <v>11.162790697674419</v>
      </c>
      <c r="O83" s="27">
        <f t="shared" si="4"/>
        <v>191</v>
      </c>
      <c r="P83" s="12">
        <f t="shared" si="39"/>
        <v>88.837209302325576</v>
      </c>
      <c r="Q83" s="69"/>
      <c r="R83" s="56">
        <f t="shared" si="37"/>
        <v>0</v>
      </c>
    </row>
    <row r="84" spans="1:18" ht="36.75" customHeight="1" x14ac:dyDescent="0.25">
      <c r="A84" s="42">
        <v>53</v>
      </c>
      <c r="B84" s="17" t="s">
        <v>52</v>
      </c>
      <c r="C84" s="67"/>
      <c r="D84" s="67"/>
      <c r="E84" s="13">
        <v>186</v>
      </c>
      <c r="F84" s="13">
        <v>185</v>
      </c>
      <c r="G84" s="10">
        <f t="shared" si="5"/>
        <v>99.462365591397855</v>
      </c>
      <c r="H84" s="13">
        <v>185</v>
      </c>
      <c r="I84" s="13">
        <v>185</v>
      </c>
      <c r="J84" s="25">
        <f t="shared" si="1"/>
        <v>100</v>
      </c>
      <c r="K84" s="26">
        <f t="shared" si="2"/>
        <v>0</v>
      </c>
      <c r="L84" s="19">
        <f t="shared" si="3"/>
        <v>0</v>
      </c>
      <c r="M84" s="13">
        <v>2</v>
      </c>
      <c r="N84" s="10">
        <f t="shared" si="27"/>
        <v>1.0810810810810811</v>
      </c>
      <c r="O84" s="27">
        <f t="shared" si="4"/>
        <v>183</v>
      </c>
      <c r="P84" s="12">
        <f t="shared" si="39"/>
        <v>98.918918918918919</v>
      </c>
      <c r="Q84" s="69"/>
      <c r="R84" s="56">
        <f t="shared" si="37"/>
        <v>0</v>
      </c>
    </row>
    <row r="85" spans="1:18" ht="24" customHeight="1" x14ac:dyDescent="0.25">
      <c r="A85" s="63" t="s">
        <v>140</v>
      </c>
      <c r="B85" s="64"/>
      <c r="C85" s="65"/>
      <c r="D85" s="48"/>
      <c r="E85" s="18">
        <v>596</v>
      </c>
      <c r="F85" s="18">
        <f t="shared" ref="F85:O85" si="42">SUM(F82:F84)</f>
        <v>557</v>
      </c>
      <c r="G85" s="15">
        <f t="shared" si="5"/>
        <v>93.456375838926178</v>
      </c>
      <c r="H85" s="18">
        <f t="shared" si="42"/>
        <v>557</v>
      </c>
      <c r="I85" s="18">
        <f t="shared" si="42"/>
        <v>557</v>
      </c>
      <c r="J85" s="29">
        <f t="shared" si="1"/>
        <v>100</v>
      </c>
      <c r="K85" s="18">
        <f t="shared" si="42"/>
        <v>0</v>
      </c>
      <c r="L85" s="18">
        <f t="shared" si="42"/>
        <v>0</v>
      </c>
      <c r="M85" s="18">
        <f t="shared" si="42"/>
        <v>183</v>
      </c>
      <c r="N85" s="15">
        <f t="shared" si="27"/>
        <v>32.854578096947932</v>
      </c>
      <c r="O85" s="18">
        <f t="shared" si="42"/>
        <v>374</v>
      </c>
      <c r="P85" s="16">
        <f t="shared" si="39"/>
        <v>67.145421903052068</v>
      </c>
      <c r="Q85" s="69"/>
      <c r="R85" s="56">
        <f t="shared" si="37"/>
        <v>0</v>
      </c>
    </row>
    <row r="86" spans="1:18" ht="32.25" customHeight="1" x14ac:dyDescent="0.25">
      <c r="A86" s="42"/>
      <c r="B86" s="33" t="s">
        <v>55</v>
      </c>
      <c r="C86" s="66" t="s">
        <v>173</v>
      </c>
      <c r="D86" s="66" t="s">
        <v>129</v>
      </c>
      <c r="E86" s="13">
        <v>139</v>
      </c>
      <c r="F86" s="13">
        <v>139</v>
      </c>
      <c r="G86" s="10">
        <f t="shared" si="5"/>
        <v>100</v>
      </c>
      <c r="H86" s="13">
        <v>139</v>
      </c>
      <c r="I86" s="13">
        <v>139</v>
      </c>
      <c r="J86" s="25">
        <f t="shared" si="1"/>
        <v>100</v>
      </c>
      <c r="K86" s="26">
        <f t="shared" si="2"/>
        <v>0</v>
      </c>
      <c r="L86" s="19">
        <f t="shared" si="3"/>
        <v>0</v>
      </c>
      <c r="M86" s="13">
        <v>0</v>
      </c>
      <c r="N86" s="10">
        <f t="shared" si="27"/>
        <v>0</v>
      </c>
      <c r="O86" s="27">
        <f t="shared" si="4"/>
        <v>139</v>
      </c>
      <c r="P86" s="12">
        <f t="shared" si="39"/>
        <v>100</v>
      </c>
      <c r="Q86" s="68" t="s">
        <v>165</v>
      </c>
      <c r="R86" s="56">
        <f t="shared" si="37"/>
        <v>0</v>
      </c>
    </row>
    <row r="87" spans="1:18" ht="27.75" customHeight="1" x14ac:dyDescent="0.25">
      <c r="A87" s="42">
        <v>54</v>
      </c>
      <c r="B87" s="17" t="s">
        <v>53</v>
      </c>
      <c r="C87" s="69"/>
      <c r="D87" s="69"/>
      <c r="E87" s="13">
        <v>189</v>
      </c>
      <c r="F87" s="13">
        <v>221</v>
      </c>
      <c r="G87" s="10">
        <f t="shared" si="5"/>
        <v>116.93121693121694</v>
      </c>
      <c r="H87" s="13">
        <v>220</v>
      </c>
      <c r="I87" s="13">
        <v>220</v>
      </c>
      <c r="J87" s="25">
        <f t="shared" si="1"/>
        <v>100</v>
      </c>
      <c r="K87" s="26">
        <f t="shared" si="2"/>
        <v>0</v>
      </c>
      <c r="L87" s="19">
        <f t="shared" si="3"/>
        <v>0</v>
      </c>
      <c r="M87" s="13">
        <v>0</v>
      </c>
      <c r="N87" s="10">
        <f t="shared" ref="N87:N112" si="43">M87/H87*100</f>
        <v>0</v>
      </c>
      <c r="O87" s="27">
        <v>220</v>
      </c>
      <c r="P87" s="12">
        <f t="shared" si="39"/>
        <v>100</v>
      </c>
      <c r="Q87" s="68"/>
      <c r="R87" s="56">
        <f t="shared" si="37"/>
        <v>0</v>
      </c>
    </row>
    <row r="88" spans="1:18" ht="41.25" customHeight="1" x14ac:dyDescent="0.25">
      <c r="A88" s="42">
        <v>55</v>
      </c>
      <c r="B88" s="17" t="s">
        <v>54</v>
      </c>
      <c r="C88" s="67"/>
      <c r="D88" s="67"/>
      <c r="E88" s="13">
        <v>263</v>
      </c>
      <c r="F88" s="13">
        <v>261</v>
      </c>
      <c r="G88" s="10">
        <f t="shared" si="5"/>
        <v>99.239543726235752</v>
      </c>
      <c r="H88" s="13">
        <v>261</v>
      </c>
      <c r="I88" s="13">
        <v>261</v>
      </c>
      <c r="J88" s="25">
        <f t="shared" si="1"/>
        <v>100</v>
      </c>
      <c r="K88" s="26">
        <f t="shared" si="2"/>
        <v>0</v>
      </c>
      <c r="L88" s="19">
        <f t="shared" si="3"/>
        <v>0</v>
      </c>
      <c r="M88" s="13">
        <v>0</v>
      </c>
      <c r="N88" s="10">
        <f t="shared" si="43"/>
        <v>0</v>
      </c>
      <c r="O88" s="27">
        <f t="shared" si="4"/>
        <v>261</v>
      </c>
      <c r="P88" s="12">
        <f t="shared" si="39"/>
        <v>100</v>
      </c>
      <c r="Q88" s="68"/>
      <c r="R88" s="56">
        <f t="shared" si="37"/>
        <v>0</v>
      </c>
    </row>
    <row r="89" spans="1:18" ht="23.25" customHeight="1" x14ac:dyDescent="0.25">
      <c r="A89" s="63" t="s">
        <v>140</v>
      </c>
      <c r="B89" s="64"/>
      <c r="C89" s="65"/>
      <c r="D89" s="45"/>
      <c r="E89" s="18">
        <f>SUM(E86:E88)</f>
        <v>591</v>
      </c>
      <c r="F89" s="18">
        <f t="shared" ref="F89:O89" si="44">SUM(F86:F88)</f>
        <v>621</v>
      </c>
      <c r="G89" s="15">
        <f t="shared" si="5"/>
        <v>105.07614213197969</v>
      </c>
      <c r="H89" s="18">
        <f t="shared" si="44"/>
        <v>620</v>
      </c>
      <c r="I89" s="18">
        <f t="shared" si="44"/>
        <v>620</v>
      </c>
      <c r="J89" s="29">
        <f t="shared" si="1"/>
        <v>100</v>
      </c>
      <c r="K89" s="18">
        <f t="shared" si="44"/>
        <v>0</v>
      </c>
      <c r="L89" s="34">
        <f t="shared" si="44"/>
        <v>0</v>
      </c>
      <c r="M89" s="18">
        <f t="shared" si="44"/>
        <v>0</v>
      </c>
      <c r="N89" s="15">
        <f t="shared" si="43"/>
        <v>0</v>
      </c>
      <c r="O89" s="18">
        <f t="shared" si="44"/>
        <v>620</v>
      </c>
      <c r="P89" s="16">
        <f t="shared" si="39"/>
        <v>100</v>
      </c>
      <c r="Q89" s="68"/>
      <c r="R89" s="56">
        <f t="shared" si="37"/>
        <v>0</v>
      </c>
    </row>
    <row r="90" spans="1:18" ht="21.75" customHeight="1" x14ac:dyDescent="0.25">
      <c r="A90" s="49">
        <v>8</v>
      </c>
      <c r="B90" s="33" t="s">
        <v>86</v>
      </c>
      <c r="C90" s="42"/>
      <c r="D90" s="42"/>
      <c r="E90" s="18">
        <f>E95+E99+E103+E108+E111</f>
        <v>5444</v>
      </c>
      <c r="F90" s="18">
        <f t="shared" ref="F90:O90" si="45">F95+F99+F103+F108+F111</f>
        <v>4683</v>
      </c>
      <c r="G90" s="15">
        <f t="shared" si="5"/>
        <v>86.021307861866276</v>
      </c>
      <c r="H90" s="18">
        <f t="shared" si="45"/>
        <v>4683</v>
      </c>
      <c r="I90" s="18">
        <f t="shared" si="45"/>
        <v>4671</v>
      </c>
      <c r="J90" s="29">
        <f t="shared" si="1"/>
        <v>99.743754003843691</v>
      </c>
      <c r="K90" s="18">
        <f t="shared" si="45"/>
        <v>12</v>
      </c>
      <c r="L90" s="19">
        <f>K90/H90*100</f>
        <v>0.25624599615631005</v>
      </c>
      <c r="M90" s="18">
        <f t="shared" si="45"/>
        <v>4668</v>
      </c>
      <c r="N90" s="15">
        <f t="shared" si="43"/>
        <v>99.679692504804621</v>
      </c>
      <c r="O90" s="18">
        <f t="shared" si="45"/>
        <v>15</v>
      </c>
      <c r="P90" s="19">
        <f>O90/H90*100</f>
        <v>0.32030749519538759</v>
      </c>
      <c r="Q90" s="53"/>
      <c r="R90" s="56">
        <f t="shared" si="37"/>
        <v>0</v>
      </c>
    </row>
    <row r="91" spans="1:18" ht="28.5" customHeight="1" x14ac:dyDescent="0.25">
      <c r="A91" s="42">
        <v>56</v>
      </c>
      <c r="B91" s="17" t="s">
        <v>56</v>
      </c>
      <c r="C91" s="66" t="s">
        <v>130</v>
      </c>
      <c r="D91" s="66" t="s">
        <v>131</v>
      </c>
      <c r="E91" s="13">
        <v>326</v>
      </c>
      <c r="F91" s="13">
        <v>286</v>
      </c>
      <c r="G91" s="10">
        <f t="shared" si="5"/>
        <v>87.730061349693258</v>
      </c>
      <c r="H91" s="13">
        <v>286</v>
      </c>
      <c r="I91" s="13">
        <v>283</v>
      </c>
      <c r="J91" s="25">
        <f t="shared" si="1"/>
        <v>98.951048951048946</v>
      </c>
      <c r="K91" s="27">
        <f t="shared" si="2"/>
        <v>3</v>
      </c>
      <c r="L91" s="28">
        <f t="shared" si="3"/>
        <v>1.048951048951049</v>
      </c>
      <c r="M91" s="13">
        <v>283</v>
      </c>
      <c r="N91" s="10">
        <f t="shared" si="43"/>
        <v>98.951048951048946</v>
      </c>
      <c r="O91" s="27">
        <f t="shared" si="4"/>
        <v>3</v>
      </c>
      <c r="P91" s="12">
        <f t="shared" si="39"/>
        <v>1.048951048951049</v>
      </c>
      <c r="Q91" s="69" t="s">
        <v>168</v>
      </c>
      <c r="R91" s="56">
        <f t="shared" si="37"/>
        <v>0</v>
      </c>
    </row>
    <row r="92" spans="1:18" ht="46.5" customHeight="1" x14ac:dyDescent="0.25">
      <c r="A92" s="42">
        <v>57</v>
      </c>
      <c r="B92" s="17" t="s">
        <v>62</v>
      </c>
      <c r="C92" s="69"/>
      <c r="D92" s="69"/>
      <c r="E92" s="13">
        <v>266</v>
      </c>
      <c r="F92" s="13">
        <v>217</v>
      </c>
      <c r="G92" s="10">
        <f t="shared" si="5"/>
        <v>81.578947368421055</v>
      </c>
      <c r="H92" s="13">
        <v>217</v>
      </c>
      <c r="I92" s="13">
        <v>216</v>
      </c>
      <c r="J92" s="25">
        <f t="shared" ref="J92:J112" si="46">I92/H92*100</f>
        <v>99.539170506912441</v>
      </c>
      <c r="K92" s="27">
        <f t="shared" ref="K92:K110" si="47">H92-I92</f>
        <v>1</v>
      </c>
      <c r="L92" s="28">
        <f t="shared" ref="L92:L110" si="48">K92/H92*100</f>
        <v>0.46082949308755761</v>
      </c>
      <c r="M92" s="13">
        <v>216</v>
      </c>
      <c r="N92" s="10">
        <f t="shared" si="43"/>
        <v>99.539170506912441</v>
      </c>
      <c r="O92" s="27">
        <f t="shared" ref="O92:O110" si="49">H92-M92</f>
        <v>1</v>
      </c>
      <c r="P92" s="12">
        <f t="shared" si="39"/>
        <v>0.46082949308755761</v>
      </c>
      <c r="Q92" s="69"/>
      <c r="R92" s="56">
        <f t="shared" si="37"/>
        <v>0</v>
      </c>
    </row>
    <row r="93" spans="1:18" ht="52.5" customHeight="1" x14ac:dyDescent="0.25">
      <c r="A93" s="42">
        <v>58</v>
      </c>
      <c r="B93" s="17" t="s">
        <v>57</v>
      </c>
      <c r="C93" s="69"/>
      <c r="D93" s="69"/>
      <c r="E93" s="13">
        <v>382</v>
      </c>
      <c r="F93" s="13">
        <v>371</v>
      </c>
      <c r="G93" s="10">
        <f t="shared" ref="G93:G112" si="50">F93/E93*100</f>
        <v>97.120418848167546</v>
      </c>
      <c r="H93" s="13">
        <v>371</v>
      </c>
      <c r="I93" s="13">
        <v>371</v>
      </c>
      <c r="J93" s="25">
        <f t="shared" si="46"/>
        <v>100</v>
      </c>
      <c r="K93" s="26">
        <f t="shared" si="47"/>
        <v>0</v>
      </c>
      <c r="L93" s="19">
        <f t="shared" si="48"/>
        <v>0</v>
      </c>
      <c r="M93" s="13">
        <v>371</v>
      </c>
      <c r="N93" s="10">
        <f t="shared" si="43"/>
        <v>100</v>
      </c>
      <c r="O93" s="26">
        <f t="shared" si="49"/>
        <v>0</v>
      </c>
      <c r="P93" s="12">
        <f t="shared" si="39"/>
        <v>0</v>
      </c>
      <c r="Q93" s="69"/>
      <c r="R93" s="56">
        <f t="shared" si="37"/>
        <v>0</v>
      </c>
    </row>
    <row r="94" spans="1:18" ht="53.25" customHeight="1" x14ac:dyDescent="0.25">
      <c r="A94" s="42">
        <v>59</v>
      </c>
      <c r="B94" s="17" t="s">
        <v>58</v>
      </c>
      <c r="C94" s="67"/>
      <c r="D94" s="67"/>
      <c r="E94" s="13">
        <v>224</v>
      </c>
      <c r="F94" s="13">
        <v>224</v>
      </c>
      <c r="G94" s="10">
        <f t="shared" si="50"/>
        <v>100</v>
      </c>
      <c r="H94" s="13">
        <v>224</v>
      </c>
      <c r="I94" s="13">
        <v>224</v>
      </c>
      <c r="J94" s="25">
        <f t="shared" si="46"/>
        <v>100</v>
      </c>
      <c r="K94" s="26">
        <f t="shared" si="47"/>
        <v>0</v>
      </c>
      <c r="L94" s="19">
        <f t="shared" si="48"/>
        <v>0</v>
      </c>
      <c r="M94" s="13">
        <v>224</v>
      </c>
      <c r="N94" s="10">
        <f t="shared" si="43"/>
        <v>100</v>
      </c>
      <c r="O94" s="26">
        <f t="shared" si="49"/>
        <v>0</v>
      </c>
      <c r="P94" s="12">
        <f t="shared" si="39"/>
        <v>0</v>
      </c>
      <c r="Q94" s="67"/>
      <c r="R94" s="56">
        <f t="shared" si="37"/>
        <v>0</v>
      </c>
    </row>
    <row r="95" spans="1:18" ht="29.25" customHeight="1" x14ac:dyDescent="0.25">
      <c r="A95" s="70" t="s">
        <v>140</v>
      </c>
      <c r="B95" s="70"/>
      <c r="C95" s="70"/>
      <c r="D95" s="48"/>
      <c r="E95" s="18">
        <f>SUM(E91:E94)</f>
        <v>1198</v>
      </c>
      <c r="F95" s="18">
        <f t="shared" ref="F95:O95" si="51">SUM(F91:F94)</f>
        <v>1098</v>
      </c>
      <c r="G95" s="15">
        <f t="shared" si="50"/>
        <v>91.652754590984969</v>
      </c>
      <c r="H95" s="18">
        <f t="shared" si="51"/>
        <v>1098</v>
      </c>
      <c r="I95" s="18">
        <f t="shared" si="51"/>
        <v>1094</v>
      </c>
      <c r="J95" s="29">
        <f t="shared" si="46"/>
        <v>99.635701275045534</v>
      </c>
      <c r="K95" s="18">
        <f t="shared" si="51"/>
        <v>4</v>
      </c>
      <c r="L95" s="19">
        <f t="shared" si="48"/>
        <v>0.36429872495446264</v>
      </c>
      <c r="M95" s="18">
        <f t="shared" si="51"/>
        <v>1094</v>
      </c>
      <c r="N95" s="15">
        <f t="shared" si="43"/>
        <v>99.635701275045534</v>
      </c>
      <c r="O95" s="18">
        <f t="shared" si="51"/>
        <v>4</v>
      </c>
      <c r="P95" s="16">
        <f t="shared" si="39"/>
        <v>0.36429872495446264</v>
      </c>
      <c r="Q95" s="38"/>
      <c r="R95" s="56">
        <f t="shared" si="37"/>
        <v>0</v>
      </c>
    </row>
    <row r="96" spans="1:18" ht="29.25" customHeight="1" x14ac:dyDescent="0.25">
      <c r="A96" s="47"/>
      <c r="B96" s="17" t="s">
        <v>58</v>
      </c>
      <c r="C96" s="66" t="s">
        <v>132</v>
      </c>
      <c r="D96" s="66" t="s">
        <v>133</v>
      </c>
      <c r="E96" s="13">
        <v>40</v>
      </c>
      <c r="F96" s="13">
        <v>40</v>
      </c>
      <c r="G96" s="10">
        <f t="shared" si="50"/>
        <v>100</v>
      </c>
      <c r="H96" s="13">
        <v>40</v>
      </c>
      <c r="I96" s="13">
        <v>40</v>
      </c>
      <c r="J96" s="25">
        <f t="shared" si="46"/>
        <v>100</v>
      </c>
      <c r="K96" s="23">
        <v>0</v>
      </c>
      <c r="L96" s="28"/>
      <c r="M96" s="13">
        <v>40</v>
      </c>
      <c r="N96" s="10">
        <f t="shared" si="43"/>
        <v>100</v>
      </c>
      <c r="O96" s="23">
        <v>0</v>
      </c>
      <c r="P96" s="12">
        <v>0</v>
      </c>
      <c r="Q96" s="66" t="s">
        <v>153</v>
      </c>
      <c r="R96" s="56">
        <f t="shared" si="37"/>
        <v>0</v>
      </c>
    </row>
    <row r="97" spans="1:19" ht="30.75" customHeight="1" x14ac:dyDescent="0.25">
      <c r="A97" s="40">
        <v>60</v>
      </c>
      <c r="B97" s="35" t="s">
        <v>61</v>
      </c>
      <c r="C97" s="69"/>
      <c r="D97" s="69"/>
      <c r="E97" s="13">
        <v>469</v>
      </c>
      <c r="F97" s="13">
        <v>334</v>
      </c>
      <c r="G97" s="10">
        <f t="shared" si="50"/>
        <v>71.215351812366734</v>
      </c>
      <c r="H97" s="13">
        <v>334</v>
      </c>
      <c r="I97" s="13">
        <v>333</v>
      </c>
      <c r="J97" s="25">
        <f t="shared" si="46"/>
        <v>99.700598802395206</v>
      </c>
      <c r="K97" s="27">
        <f t="shared" si="47"/>
        <v>1</v>
      </c>
      <c r="L97" s="28">
        <f t="shared" si="48"/>
        <v>0.29940119760479045</v>
      </c>
      <c r="M97" s="13">
        <v>333</v>
      </c>
      <c r="N97" s="10">
        <f t="shared" si="43"/>
        <v>99.700598802395206</v>
      </c>
      <c r="O97" s="27">
        <f t="shared" si="49"/>
        <v>1</v>
      </c>
      <c r="P97" s="12">
        <f t="shared" si="39"/>
        <v>0.29940119760479045</v>
      </c>
      <c r="Q97" s="69"/>
      <c r="R97" s="56">
        <f t="shared" si="37"/>
        <v>0</v>
      </c>
    </row>
    <row r="98" spans="1:19" ht="24.75" customHeight="1" x14ac:dyDescent="0.25">
      <c r="A98" s="42">
        <v>61</v>
      </c>
      <c r="B98" s="17" t="s">
        <v>59</v>
      </c>
      <c r="C98" s="67"/>
      <c r="D98" s="67"/>
      <c r="E98" s="13">
        <v>586</v>
      </c>
      <c r="F98" s="13">
        <v>437</v>
      </c>
      <c r="G98" s="10">
        <f t="shared" si="50"/>
        <v>74.573378839590447</v>
      </c>
      <c r="H98" s="13">
        <v>437</v>
      </c>
      <c r="I98" s="13">
        <v>435</v>
      </c>
      <c r="J98" s="25">
        <f t="shared" si="46"/>
        <v>99.54233409610984</v>
      </c>
      <c r="K98" s="27">
        <f t="shared" si="47"/>
        <v>2</v>
      </c>
      <c r="L98" s="28">
        <f t="shared" si="48"/>
        <v>0.45766590389016021</v>
      </c>
      <c r="M98" s="13">
        <v>434</v>
      </c>
      <c r="N98" s="10">
        <f t="shared" si="43"/>
        <v>99.313501144164761</v>
      </c>
      <c r="O98" s="27">
        <f t="shared" si="49"/>
        <v>3</v>
      </c>
      <c r="P98" s="12">
        <f t="shared" si="39"/>
        <v>0.68649885583524028</v>
      </c>
      <c r="Q98" s="67"/>
      <c r="R98" s="56">
        <f t="shared" si="37"/>
        <v>0</v>
      </c>
    </row>
    <row r="99" spans="1:19" ht="30.75" customHeight="1" x14ac:dyDescent="0.25">
      <c r="A99" s="63" t="s">
        <v>140</v>
      </c>
      <c r="B99" s="64"/>
      <c r="C99" s="65"/>
      <c r="D99" s="48"/>
      <c r="E99" s="18">
        <f>SUM(E96:E98)</f>
        <v>1095</v>
      </c>
      <c r="F99" s="18">
        <f t="shared" ref="F99:O99" si="52">SUM(F96:F98)</f>
        <v>811</v>
      </c>
      <c r="G99" s="15">
        <f t="shared" si="50"/>
        <v>74.063926940639263</v>
      </c>
      <c r="H99" s="18">
        <f t="shared" si="52"/>
        <v>811</v>
      </c>
      <c r="I99" s="18">
        <f t="shared" si="52"/>
        <v>808</v>
      </c>
      <c r="J99" s="29">
        <f t="shared" si="46"/>
        <v>99.630086313193587</v>
      </c>
      <c r="K99" s="18">
        <f t="shared" si="52"/>
        <v>3</v>
      </c>
      <c r="L99" s="19">
        <f t="shared" si="48"/>
        <v>0.36991368680641185</v>
      </c>
      <c r="M99" s="18">
        <f t="shared" si="52"/>
        <v>807</v>
      </c>
      <c r="N99" s="15">
        <f t="shared" si="43"/>
        <v>99.506781750924787</v>
      </c>
      <c r="O99" s="18">
        <f t="shared" si="52"/>
        <v>4</v>
      </c>
      <c r="P99" s="16">
        <f t="shared" si="39"/>
        <v>0.49321824907521578</v>
      </c>
      <c r="Q99" s="38"/>
      <c r="R99" s="56">
        <f t="shared" si="37"/>
        <v>0</v>
      </c>
    </row>
    <row r="100" spans="1:19" ht="24.75" customHeight="1" x14ac:dyDescent="0.25">
      <c r="A100" s="42">
        <v>62</v>
      </c>
      <c r="B100" s="42" t="s">
        <v>64</v>
      </c>
      <c r="C100" s="66" t="s">
        <v>134</v>
      </c>
      <c r="D100" s="66" t="s">
        <v>135</v>
      </c>
      <c r="E100" s="13">
        <v>340</v>
      </c>
      <c r="F100" s="13">
        <v>319</v>
      </c>
      <c r="G100" s="10">
        <f t="shared" si="50"/>
        <v>93.82352941176471</v>
      </c>
      <c r="H100" s="13">
        <v>319</v>
      </c>
      <c r="I100" s="13">
        <v>319</v>
      </c>
      <c r="J100" s="25">
        <f t="shared" si="46"/>
        <v>100</v>
      </c>
      <c r="K100" s="26">
        <f t="shared" si="47"/>
        <v>0</v>
      </c>
      <c r="L100" s="19">
        <f t="shared" si="48"/>
        <v>0</v>
      </c>
      <c r="M100" s="13">
        <v>319</v>
      </c>
      <c r="N100" s="10">
        <f t="shared" si="43"/>
        <v>100</v>
      </c>
      <c r="O100" s="26">
        <f t="shared" si="49"/>
        <v>0</v>
      </c>
      <c r="P100" s="12">
        <f t="shared" si="39"/>
        <v>0</v>
      </c>
      <c r="Q100" s="66" t="s">
        <v>149</v>
      </c>
      <c r="R100" s="56">
        <f t="shared" si="37"/>
        <v>0</v>
      </c>
    </row>
    <row r="101" spans="1:19" ht="24.75" customHeight="1" x14ac:dyDescent="0.25">
      <c r="A101" s="42">
        <v>63</v>
      </c>
      <c r="B101" s="42" t="s">
        <v>69</v>
      </c>
      <c r="C101" s="69"/>
      <c r="D101" s="69"/>
      <c r="E101" s="13">
        <v>379</v>
      </c>
      <c r="F101" s="13">
        <v>272</v>
      </c>
      <c r="G101" s="10">
        <f t="shared" si="50"/>
        <v>71.76781002638522</v>
      </c>
      <c r="H101" s="13">
        <v>272</v>
      </c>
      <c r="I101" s="13">
        <v>272</v>
      </c>
      <c r="J101" s="25">
        <f t="shared" si="46"/>
        <v>100</v>
      </c>
      <c r="K101" s="26">
        <f t="shared" si="47"/>
        <v>0</v>
      </c>
      <c r="L101" s="19">
        <f t="shared" si="48"/>
        <v>0</v>
      </c>
      <c r="M101" s="13">
        <v>272</v>
      </c>
      <c r="N101" s="10">
        <f t="shared" si="43"/>
        <v>100</v>
      </c>
      <c r="O101" s="26">
        <f t="shared" si="49"/>
        <v>0</v>
      </c>
      <c r="P101" s="12">
        <f t="shared" si="39"/>
        <v>0</v>
      </c>
      <c r="Q101" s="69"/>
      <c r="R101" s="56">
        <f t="shared" si="37"/>
        <v>0</v>
      </c>
    </row>
    <row r="102" spans="1:19" ht="33" customHeight="1" x14ac:dyDescent="0.25">
      <c r="A102" s="42">
        <v>64</v>
      </c>
      <c r="B102" s="42" t="s">
        <v>68</v>
      </c>
      <c r="C102" s="67"/>
      <c r="D102" s="67"/>
      <c r="E102" s="13">
        <v>379</v>
      </c>
      <c r="F102" s="13">
        <v>361</v>
      </c>
      <c r="G102" s="10">
        <f t="shared" si="50"/>
        <v>95.250659630606862</v>
      </c>
      <c r="H102" s="13">
        <v>361</v>
      </c>
      <c r="I102" s="13">
        <v>361</v>
      </c>
      <c r="J102" s="25">
        <f t="shared" si="46"/>
        <v>100</v>
      </c>
      <c r="K102" s="26">
        <f t="shared" si="47"/>
        <v>0</v>
      </c>
      <c r="L102" s="19">
        <f t="shared" si="48"/>
        <v>0</v>
      </c>
      <c r="M102" s="13">
        <v>361</v>
      </c>
      <c r="N102" s="10">
        <f t="shared" si="43"/>
        <v>100</v>
      </c>
      <c r="O102" s="26">
        <f t="shared" si="49"/>
        <v>0</v>
      </c>
      <c r="P102" s="12">
        <f t="shared" si="39"/>
        <v>0</v>
      </c>
      <c r="Q102" s="67"/>
      <c r="R102" s="56">
        <f t="shared" si="37"/>
        <v>0</v>
      </c>
    </row>
    <row r="103" spans="1:19" ht="21.75" customHeight="1" x14ac:dyDescent="0.25">
      <c r="A103" s="63" t="s">
        <v>140</v>
      </c>
      <c r="B103" s="64"/>
      <c r="C103" s="65"/>
      <c r="D103" s="48"/>
      <c r="E103" s="18">
        <f>SUM(E100:E102)</f>
        <v>1098</v>
      </c>
      <c r="F103" s="18">
        <f t="shared" ref="F103:O103" si="53">SUM(F100:F102)</f>
        <v>952</v>
      </c>
      <c r="G103" s="15">
        <f t="shared" si="50"/>
        <v>86.703096539162118</v>
      </c>
      <c r="H103" s="18">
        <f t="shared" si="53"/>
        <v>952</v>
      </c>
      <c r="I103" s="18">
        <f t="shared" si="53"/>
        <v>952</v>
      </c>
      <c r="J103" s="29">
        <f t="shared" si="46"/>
        <v>100</v>
      </c>
      <c r="K103" s="18">
        <f t="shared" si="53"/>
        <v>0</v>
      </c>
      <c r="L103" s="18">
        <f t="shared" si="53"/>
        <v>0</v>
      </c>
      <c r="M103" s="18">
        <f t="shared" si="53"/>
        <v>952</v>
      </c>
      <c r="N103" s="15">
        <f t="shared" si="43"/>
        <v>100</v>
      </c>
      <c r="O103" s="18">
        <f t="shared" si="53"/>
        <v>0</v>
      </c>
      <c r="P103" s="16">
        <f t="shared" si="39"/>
        <v>0</v>
      </c>
      <c r="Q103" s="2"/>
      <c r="R103" s="56">
        <f t="shared" si="37"/>
        <v>0</v>
      </c>
    </row>
    <row r="104" spans="1:19" ht="27" customHeight="1" x14ac:dyDescent="0.25">
      <c r="A104" s="42">
        <v>65</v>
      </c>
      <c r="B104" s="42" t="s">
        <v>65</v>
      </c>
      <c r="C104" s="66" t="s">
        <v>136</v>
      </c>
      <c r="D104" s="66" t="s">
        <v>137</v>
      </c>
      <c r="E104" s="13">
        <v>534</v>
      </c>
      <c r="F104" s="13">
        <v>432</v>
      </c>
      <c r="G104" s="10">
        <f t="shared" si="50"/>
        <v>80.898876404494374</v>
      </c>
      <c r="H104" s="14">
        <v>432</v>
      </c>
      <c r="I104" s="14">
        <v>429</v>
      </c>
      <c r="J104" s="25">
        <f t="shared" si="46"/>
        <v>99.305555555555557</v>
      </c>
      <c r="K104" s="26">
        <f t="shared" si="47"/>
        <v>3</v>
      </c>
      <c r="L104" s="19">
        <f t="shared" si="48"/>
        <v>0.69444444444444442</v>
      </c>
      <c r="M104" s="14">
        <v>429</v>
      </c>
      <c r="N104" s="10">
        <f t="shared" si="43"/>
        <v>99.305555555555557</v>
      </c>
      <c r="O104" s="26">
        <f t="shared" si="49"/>
        <v>3</v>
      </c>
      <c r="P104" s="12">
        <f t="shared" si="39"/>
        <v>0.69444444444444442</v>
      </c>
      <c r="Q104" s="66" t="s">
        <v>154</v>
      </c>
      <c r="R104" s="56">
        <f t="shared" si="37"/>
        <v>0</v>
      </c>
    </row>
    <row r="105" spans="1:19" ht="24.75" customHeight="1" x14ac:dyDescent="0.25">
      <c r="A105" s="42">
        <v>66</v>
      </c>
      <c r="B105" s="42" t="s">
        <v>66</v>
      </c>
      <c r="C105" s="69"/>
      <c r="D105" s="69"/>
      <c r="E105" s="13">
        <v>197</v>
      </c>
      <c r="F105" s="13">
        <v>197</v>
      </c>
      <c r="G105" s="10">
        <f t="shared" si="50"/>
        <v>100</v>
      </c>
      <c r="H105" s="14">
        <v>197</v>
      </c>
      <c r="I105" s="14">
        <v>197</v>
      </c>
      <c r="J105" s="25">
        <f t="shared" si="46"/>
        <v>100</v>
      </c>
      <c r="K105" s="26">
        <f t="shared" si="47"/>
        <v>0</v>
      </c>
      <c r="L105" s="19">
        <f t="shared" si="48"/>
        <v>0</v>
      </c>
      <c r="M105" s="14">
        <v>197</v>
      </c>
      <c r="N105" s="10">
        <f t="shared" si="43"/>
        <v>100</v>
      </c>
      <c r="O105" s="26">
        <f t="shared" si="49"/>
        <v>0</v>
      </c>
      <c r="P105" s="12">
        <f t="shared" si="39"/>
        <v>0</v>
      </c>
      <c r="Q105" s="69"/>
      <c r="R105" s="56">
        <f t="shared" si="37"/>
        <v>0</v>
      </c>
    </row>
    <row r="106" spans="1:19" ht="22.5" customHeight="1" x14ac:dyDescent="0.25">
      <c r="A106" s="42">
        <v>67</v>
      </c>
      <c r="B106" s="42" t="s">
        <v>70</v>
      </c>
      <c r="C106" s="69"/>
      <c r="D106" s="69"/>
      <c r="E106" s="13">
        <v>204</v>
      </c>
      <c r="F106" s="13">
        <v>196</v>
      </c>
      <c r="G106" s="10">
        <f t="shared" si="50"/>
        <v>96.078431372549019</v>
      </c>
      <c r="H106" s="14">
        <v>196</v>
      </c>
      <c r="I106" s="14">
        <v>194</v>
      </c>
      <c r="J106" s="25">
        <f t="shared" si="46"/>
        <v>98.979591836734699</v>
      </c>
      <c r="K106" s="27">
        <f t="shared" si="47"/>
        <v>2</v>
      </c>
      <c r="L106" s="28">
        <f t="shared" si="48"/>
        <v>1.0204081632653061</v>
      </c>
      <c r="M106" s="14">
        <v>193</v>
      </c>
      <c r="N106" s="10">
        <f t="shared" si="43"/>
        <v>98.469387755102048</v>
      </c>
      <c r="O106" s="27">
        <f t="shared" si="49"/>
        <v>3</v>
      </c>
      <c r="P106" s="12">
        <f t="shared" si="39"/>
        <v>1.5306122448979591</v>
      </c>
      <c r="Q106" s="69"/>
      <c r="R106" s="56">
        <f t="shared" si="37"/>
        <v>0</v>
      </c>
    </row>
    <row r="107" spans="1:19" ht="27" customHeight="1" x14ac:dyDescent="0.25">
      <c r="A107" s="42">
        <v>68</v>
      </c>
      <c r="B107" s="42" t="s">
        <v>67</v>
      </c>
      <c r="C107" s="67"/>
      <c r="D107" s="67"/>
      <c r="E107" s="13">
        <v>337</v>
      </c>
      <c r="F107" s="13">
        <v>310</v>
      </c>
      <c r="G107" s="10">
        <f t="shared" si="50"/>
        <v>91.988130563798222</v>
      </c>
      <c r="H107" s="14">
        <v>310</v>
      </c>
      <c r="I107" s="14">
        <v>310</v>
      </c>
      <c r="J107" s="25">
        <f t="shared" si="46"/>
        <v>100</v>
      </c>
      <c r="K107" s="26">
        <f t="shared" si="47"/>
        <v>0</v>
      </c>
      <c r="L107" s="19">
        <f t="shared" si="48"/>
        <v>0</v>
      </c>
      <c r="M107" s="14">
        <v>309</v>
      </c>
      <c r="N107" s="10">
        <f t="shared" si="43"/>
        <v>99.677419354838719</v>
      </c>
      <c r="O107" s="27">
        <f t="shared" si="49"/>
        <v>1</v>
      </c>
      <c r="P107" s="12">
        <f t="shared" si="39"/>
        <v>0.32258064516129031</v>
      </c>
      <c r="Q107" s="69"/>
      <c r="R107" s="56">
        <f t="shared" si="37"/>
        <v>0</v>
      </c>
    </row>
    <row r="108" spans="1:19" ht="22.5" customHeight="1" x14ac:dyDescent="0.25">
      <c r="A108" s="63" t="s">
        <v>140</v>
      </c>
      <c r="B108" s="64"/>
      <c r="C108" s="65"/>
      <c r="D108" s="48"/>
      <c r="E108" s="18">
        <f>SUM(E104:E107)</f>
        <v>1272</v>
      </c>
      <c r="F108" s="18">
        <f t="shared" ref="F108:O108" si="54">SUM(F104:F107)</f>
        <v>1135</v>
      </c>
      <c r="G108" s="15">
        <f t="shared" si="50"/>
        <v>89.229559748427675</v>
      </c>
      <c r="H108" s="18">
        <f t="shared" si="54"/>
        <v>1135</v>
      </c>
      <c r="I108" s="18">
        <f t="shared" si="54"/>
        <v>1130</v>
      </c>
      <c r="J108" s="29">
        <f t="shared" si="46"/>
        <v>99.559471365638757</v>
      </c>
      <c r="K108" s="18">
        <f t="shared" si="54"/>
        <v>5</v>
      </c>
      <c r="L108" s="19">
        <f t="shared" si="48"/>
        <v>0.44052863436123352</v>
      </c>
      <c r="M108" s="18">
        <f t="shared" si="54"/>
        <v>1128</v>
      </c>
      <c r="N108" s="15">
        <f t="shared" si="43"/>
        <v>99.383259911894271</v>
      </c>
      <c r="O108" s="18">
        <f t="shared" si="54"/>
        <v>7</v>
      </c>
      <c r="P108" s="16">
        <f t="shared" si="39"/>
        <v>0.61674008810572689</v>
      </c>
      <c r="Q108" s="67"/>
      <c r="R108" s="56">
        <f t="shared" si="37"/>
        <v>0</v>
      </c>
    </row>
    <row r="109" spans="1:19" ht="45" customHeight="1" x14ac:dyDescent="0.25">
      <c r="A109" s="42">
        <v>69</v>
      </c>
      <c r="B109" s="42" t="s">
        <v>60</v>
      </c>
      <c r="C109" s="66" t="s">
        <v>139</v>
      </c>
      <c r="D109" s="66" t="s">
        <v>138</v>
      </c>
      <c r="E109" s="13">
        <v>359</v>
      </c>
      <c r="F109" s="13">
        <v>351</v>
      </c>
      <c r="G109" s="10">
        <f t="shared" si="50"/>
        <v>97.771587743732596</v>
      </c>
      <c r="H109" s="14">
        <v>351</v>
      </c>
      <c r="I109" s="14">
        <v>351</v>
      </c>
      <c r="J109" s="25">
        <f t="shared" si="46"/>
        <v>100</v>
      </c>
      <c r="K109" s="26">
        <f t="shared" si="47"/>
        <v>0</v>
      </c>
      <c r="L109" s="19">
        <f t="shared" si="48"/>
        <v>0</v>
      </c>
      <c r="M109" s="14">
        <v>351</v>
      </c>
      <c r="N109" s="10">
        <f t="shared" si="43"/>
        <v>100</v>
      </c>
      <c r="O109" s="26">
        <f t="shared" si="49"/>
        <v>0</v>
      </c>
      <c r="P109" s="12">
        <f t="shared" si="39"/>
        <v>0</v>
      </c>
      <c r="Q109" s="66" t="s">
        <v>169</v>
      </c>
      <c r="R109" s="56">
        <f t="shared" si="37"/>
        <v>0</v>
      </c>
    </row>
    <row r="110" spans="1:19" ht="45" customHeight="1" x14ac:dyDescent="0.25">
      <c r="A110" s="42">
        <v>70</v>
      </c>
      <c r="B110" s="42" t="s">
        <v>63</v>
      </c>
      <c r="C110" s="76"/>
      <c r="D110" s="67"/>
      <c r="E110" s="13">
        <v>422</v>
      </c>
      <c r="F110" s="13">
        <v>336</v>
      </c>
      <c r="G110" s="10">
        <f t="shared" si="50"/>
        <v>79.620853080568722</v>
      </c>
      <c r="H110" s="14">
        <v>336</v>
      </c>
      <c r="I110" s="14">
        <v>336</v>
      </c>
      <c r="J110" s="25">
        <f t="shared" si="46"/>
        <v>100</v>
      </c>
      <c r="K110" s="26">
        <f t="shared" si="47"/>
        <v>0</v>
      </c>
      <c r="L110" s="19">
        <f t="shared" si="48"/>
        <v>0</v>
      </c>
      <c r="M110" s="14">
        <v>336</v>
      </c>
      <c r="N110" s="10">
        <f t="shared" si="43"/>
        <v>100</v>
      </c>
      <c r="O110" s="26">
        <f t="shared" si="49"/>
        <v>0</v>
      </c>
      <c r="P110" s="12">
        <f t="shared" si="39"/>
        <v>0</v>
      </c>
      <c r="Q110" s="67"/>
      <c r="R110" s="56">
        <f t="shared" si="37"/>
        <v>0</v>
      </c>
    </row>
    <row r="111" spans="1:19" ht="18.75" customHeight="1" x14ac:dyDescent="0.25">
      <c r="A111" s="63" t="s">
        <v>140</v>
      </c>
      <c r="B111" s="64"/>
      <c r="C111" s="65"/>
      <c r="D111" s="45"/>
      <c r="E111" s="18">
        <f>SUM(E109:E110)</f>
        <v>781</v>
      </c>
      <c r="F111" s="18">
        <f t="shared" ref="F111:O111" si="55">SUM(F109:F110)</f>
        <v>687</v>
      </c>
      <c r="G111" s="15">
        <f t="shared" si="50"/>
        <v>87.964148527528806</v>
      </c>
      <c r="H111" s="18">
        <f t="shared" si="55"/>
        <v>687</v>
      </c>
      <c r="I111" s="18">
        <f t="shared" si="55"/>
        <v>687</v>
      </c>
      <c r="J111" s="29">
        <f t="shared" si="46"/>
        <v>100</v>
      </c>
      <c r="K111" s="18">
        <f t="shared" si="55"/>
        <v>0</v>
      </c>
      <c r="L111" s="36">
        <f t="shared" si="55"/>
        <v>0</v>
      </c>
      <c r="M111" s="18">
        <f t="shared" si="55"/>
        <v>687</v>
      </c>
      <c r="N111" s="15">
        <f t="shared" si="43"/>
        <v>100</v>
      </c>
      <c r="O111" s="18">
        <f t="shared" si="55"/>
        <v>0</v>
      </c>
      <c r="P111" s="16">
        <f t="shared" si="39"/>
        <v>0</v>
      </c>
      <c r="Q111" s="2"/>
      <c r="R111" s="56">
        <f t="shared" si="37"/>
        <v>0</v>
      </c>
      <c r="S111" s="60"/>
    </row>
    <row r="112" spans="1:19" ht="19.5" customHeight="1" x14ac:dyDescent="0.25">
      <c r="A112" s="70" t="s">
        <v>71</v>
      </c>
      <c r="B112" s="70"/>
      <c r="C112" s="42"/>
      <c r="D112" s="42"/>
      <c r="E112" s="18">
        <f>E7+E18+E29+E45+E57+E68+E74+E90</f>
        <v>22984</v>
      </c>
      <c r="F112" s="18">
        <f t="shared" ref="F112:Q112" si="56">F7+F18+F29+F45+F57+F68+F74+F90</f>
        <v>20646</v>
      </c>
      <c r="G112" s="15">
        <f t="shared" si="50"/>
        <v>89.827706230421171</v>
      </c>
      <c r="H112" s="18">
        <f t="shared" si="56"/>
        <v>20642</v>
      </c>
      <c r="I112" s="18">
        <f t="shared" si="56"/>
        <v>20326</v>
      </c>
      <c r="J112" s="19">
        <f t="shared" si="46"/>
        <v>98.46914058715241</v>
      </c>
      <c r="K112" s="18">
        <f t="shared" si="56"/>
        <v>316</v>
      </c>
      <c r="L112" s="19">
        <f>K112/H112*100</f>
        <v>1.5308594128475923</v>
      </c>
      <c r="M112" s="18">
        <f t="shared" si="56"/>
        <v>18692</v>
      </c>
      <c r="N112" s="15">
        <f t="shared" si="43"/>
        <v>90.553240965022781</v>
      </c>
      <c r="O112" s="18">
        <f t="shared" si="56"/>
        <v>1950</v>
      </c>
      <c r="P112" s="19">
        <f>O112/H112*100</f>
        <v>9.4467590349772319</v>
      </c>
      <c r="Q112" s="18">
        <f t="shared" si="56"/>
        <v>0</v>
      </c>
      <c r="R112" s="56"/>
      <c r="S112" s="60"/>
    </row>
    <row r="113" spans="1:17" x14ac:dyDescent="0.25">
      <c r="A113" s="79"/>
      <c r="B113" s="79"/>
      <c r="C113" s="79"/>
      <c r="D113" s="79"/>
      <c r="E113" s="79"/>
      <c r="F113" s="79"/>
      <c r="G113" s="79"/>
      <c r="H113" s="79"/>
      <c r="I113" s="79"/>
      <c r="J113" s="79"/>
      <c r="K113" s="79"/>
      <c r="L113" s="79"/>
      <c r="M113" s="79"/>
      <c r="N113" s="79"/>
      <c r="O113" s="79"/>
      <c r="P113" s="79"/>
    </row>
    <row r="114" spans="1:17" ht="18.75" x14ac:dyDescent="0.3">
      <c r="A114" s="61"/>
      <c r="B114" s="61"/>
      <c r="C114" s="61"/>
      <c r="D114" s="61"/>
      <c r="E114" s="78"/>
      <c r="F114" s="78"/>
      <c r="G114" s="78"/>
      <c r="H114" s="78"/>
      <c r="I114" s="78"/>
      <c r="J114" s="78"/>
      <c r="K114" s="78"/>
      <c r="L114" s="78"/>
      <c r="M114" s="78"/>
      <c r="N114" s="78"/>
      <c r="O114" s="78"/>
      <c r="P114" s="78"/>
      <c r="Q114" s="78"/>
    </row>
    <row r="115" spans="1:17" ht="18.75" x14ac:dyDescent="0.3">
      <c r="A115" s="77"/>
      <c r="B115" s="77"/>
      <c r="C115" s="62"/>
      <c r="D115" s="62"/>
      <c r="E115" s="77"/>
      <c r="F115" s="77"/>
      <c r="G115" s="77"/>
      <c r="H115" s="77"/>
      <c r="I115" s="77"/>
      <c r="J115" s="77"/>
      <c r="K115" s="77"/>
      <c r="L115" s="77"/>
      <c r="M115" s="77"/>
      <c r="N115" s="77"/>
      <c r="O115" s="77"/>
      <c r="P115" s="77"/>
      <c r="Q115" s="77"/>
    </row>
  </sheetData>
  <mergeCells count="117">
    <mergeCell ref="D25:D27"/>
    <mergeCell ref="B29:C29"/>
    <mergeCell ref="D30:D31"/>
    <mergeCell ref="D33:D36"/>
    <mergeCell ref="A52:C52"/>
    <mergeCell ref="A56:C56"/>
    <mergeCell ref="A23:C23"/>
    <mergeCell ref="Q19:Q22"/>
    <mergeCell ref="D8:D11"/>
    <mergeCell ref="C8:C11"/>
    <mergeCell ref="A12:C12"/>
    <mergeCell ref="C13:C16"/>
    <mergeCell ref="D13:D16"/>
    <mergeCell ref="A28:C28"/>
    <mergeCell ref="C25:C27"/>
    <mergeCell ref="C53:C55"/>
    <mergeCell ref="C30:C31"/>
    <mergeCell ref="C33:C36"/>
    <mergeCell ref="C38:C40"/>
    <mergeCell ref="C42:C43"/>
    <mergeCell ref="C46:C47"/>
    <mergeCell ref="Q25:Q27"/>
    <mergeCell ref="Q53:Q55"/>
    <mergeCell ref="B7:C7"/>
    <mergeCell ref="B18:C18"/>
    <mergeCell ref="D19:D22"/>
    <mergeCell ref="A3:Q3"/>
    <mergeCell ref="C1:Q1"/>
    <mergeCell ref="C2:Q2"/>
    <mergeCell ref="E4:G5"/>
    <mergeCell ref="Q4:Q5"/>
    <mergeCell ref="A1:B1"/>
    <mergeCell ref="A2:B2"/>
    <mergeCell ref="C19:C22"/>
    <mergeCell ref="A4:A6"/>
    <mergeCell ref="B4:B6"/>
    <mergeCell ref="C4:C6"/>
    <mergeCell ref="H4:H6"/>
    <mergeCell ref="I4:P4"/>
    <mergeCell ref="Q8:Q12"/>
    <mergeCell ref="A17:C17"/>
    <mergeCell ref="Q13:Q17"/>
    <mergeCell ref="I5:L5"/>
    <mergeCell ref="M5:P5"/>
    <mergeCell ref="A115:B115"/>
    <mergeCell ref="E115:Q115"/>
    <mergeCell ref="E114:Q114"/>
    <mergeCell ref="C69:C71"/>
    <mergeCell ref="A113:P113"/>
    <mergeCell ref="C82:C84"/>
    <mergeCell ref="C86:C88"/>
    <mergeCell ref="C91:C94"/>
    <mergeCell ref="D75:D76"/>
    <mergeCell ref="D78:D80"/>
    <mergeCell ref="D82:D84"/>
    <mergeCell ref="D86:D88"/>
    <mergeCell ref="D91:D94"/>
    <mergeCell ref="A112:B112"/>
    <mergeCell ref="C100:C102"/>
    <mergeCell ref="C104:C107"/>
    <mergeCell ref="C75:C76"/>
    <mergeCell ref="C109:C110"/>
    <mergeCell ref="C78:C80"/>
    <mergeCell ref="A77:C77"/>
    <mergeCell ref="Q75:Q76"/>
    <mergeCell ref="Q78:Q80"/>
    <mergeCell ref="D69:D71"/>
    <mergeCell ref="D104:D107"/>
    <mergeCell ref="Q58:Q61"/>
    <mergeCell ref="A62:C62"/>
    <mergeCell ref="A32:C32"/>
    <mergeCell ref="Q30:Q31"/>
    <mergeCell ref="A48:C48"/>
    <mergeCell ref="Q49:Q51"/>
    <mergeCell ref="Q46:Q47"/>
    <mergeCell ref="C49:C51"/>
    <mergeCell ref="Q33:Q36"/>
    <mergeCell ref="A37:C37"/>
    <mergeCell ref="Q38:Q40"/>
    <mergeCell ref="A41:C41"/>
    <mergeCell ref="Q42:Q43"/>
    <mergeCell ref="A44:C44"/>
    <mergeCell ref="D46:D47"/>
    <mergeCell ref="D49:D51"/>
    <mergeCell ref="D53:D55"/>
    <mergeCell ref="B57:C57"/>
    <mergeCell ref="D38:D40"/>
    <mergeCell ref="D42:D43"/>
    <mergeCell ref="B45:C45"/>
    <mergeCell ref="C58:C61"/>
    <mergeCell ref="D58:D61"/>
    <mergeCell ref="A81:C81"/>
    <mergeCell ref="A85:C85"/>
    <mergeCell ref="Q82:Q85"/>
    <mergeCell ref="Q63:Q66"/>
    <mergeCell ref="A67:C67"/>
    <mergeCell ref="A72:C72"/>
    <mergeCell ref="Q69:Q71"/>
    <mergeCell ref="Q100:Q102"/>
    <mergeCell ref="A108:C108"/>
    <mergeCell ref="Q104:Q108"/>
    <mergeCell ref="C63:C66"/>
    <mergeCell ref="D100:D102"/>
    <mergeCell ref="D63:D66"/>
    <mergeCell ref="B68:C68"/>
    <mergeCell ref="A111:C111"/>
    <mergeCell ref="Q109:Q110"/>
    <mergeCell ref="Q86:Q89"/>
    <mergeCell ref="Q91:Q94"/>
    <mergeCell ref="A95:C95"/>
    <mergeCell ref="A99:C99"/>
    <mergeCell ref="A89:C89"/>
    <mergeCell ref="A103:C103"/>
    <mergeCell ref="D96:D98"/>
    <mergeCell ref="Q96:Q98"/>
    <mergeCell ref="C96:C98"/>
    <mergeCell ref="D109:D110"/>
  </mergeCells>
  <printOptions horizontalCentered="1"/>
  <pageMargins left="0.196850393700787" right="0.196850393700787" top="0.59055118110236204" bottom="0.39370078740157499" header="0.31496062992126" footer="0.31496062992126"/>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 mới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RMT</dc:creator>
  <cp:lastModifiedBy>ANHVP</cp:lastModifiedBy>
  <cp:lastPrinted>2026-06-29T01:09:28Z</cp:lastPrinted>
  <dcterms:created xsi:type="dcterms:W3CDTF">2026-04-02T08:51:10Z</dcterms:created>
  <dcterms:modified xsi:type="dcterms:W3CDTF">2026-06-29T01:09:40Z</dcterms:modified>
</cp:coreProperties>
</file>