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CHÍNH QUYỀN ĐỊA PHƯƠNG\vb sáp nhập thôn, TDP\Sắp xếp TDP 2026\Sắp xếp TDP 2026\Phương án gửi SNV 02.6.2026\Đêa án sắp xếp\Trình HĐND\"/>
    </mc:Choice>
  </mc:AlternateContent>
  <bookViews>
    <workbookView xWindow="-120" yWindow="-120" windowWidth="20730" windowHeight="11160"/>
  </bookViews>
  <sheets>
    <sheet name="PA mớ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2" l="1"/>
  <c r="F47" i="2"/>
  <c r="G43" i="2"/>
  <c r="F43" i="2"/>
  <c r="F10" i="2" l="1"/>
  <c r="F6" i="2"/>
  <c r="L19" i="2"/>
  <c r="F22" i="2"/>
  <c r="F14" i="2"/>
  <c r="G65" i="2" l="1"/>
  <c r="G62" i="2"/>
  <c r="G52" i="2"/>
  <c r="F52" i="2"/>
  <c r="F51" i="2" s="1"/>
  <c r="G55" i="2"/>
  <c r="F55" i="2"/>
  <c r="G17" i="2"/>
  <c r="F17" i="2"/>
  <c r="G14" i="2"/>
  <c r="G51" i="2" l="1"/>
  <c r="G39" i="2"/>
  <c r="F39" i="2"/>
  <c r="G36" i="2"/>
  <c r="F36" i="2"/>
  <c r="G34" i="2"/>
  <c r="F34" i="2"/>
  <c r="G68" i="2"/>
  <c r="G71" i="2"/>
  <c r="F71" i="2"/>
  <c r="F68" i="2"/>
  <c r="G10" i="2" l="1"/>
  <c r="G6" i="2"/>
  <c r="G31" i="2" l="1"/>
  <c r="G28" i="2"/>
  <c r="G24" i="2"/>
  <c r="G22" i="2"/>
  <c r="F28" i="2"/>
  <c r="F24" i="2"/>
  <c r="F31" i="2"/>
  <c r="F21" i="2" l="1"/>
  <c r="G21" i="2"/>
  <c r="G74" i="2"/>
  <c r="G77" i="2"/>
  <c r="F77" i="2"/>
  <c r="I83" i="2" l="1"/>
  <c r="G81" i="2"/>
  <c r="F81" i="2"/>
  <c r="F67" i="2" s="1"/>
  <c r="D67" i="2"/>
  <c r="C67" i="2"/>
  <c r="G59" i="2"/>
  <c r="F59" i="2"/>
  <c r="G57" i="2"/>
  <c r="F57" i="2"/>
  <c r="D56" i="2"/>
  <c r="C56" i="2"/>
  <c r="D51" i="2"/>
  <c r="C51" i="2"/>
  <c r="D42" i="2"/>
  <c r="C42" i="2"/>
  <c r="F33" i="2"/>
  <c r="D33" i="2"/>
  <c r="C33" i="2"/>
  <c r="D21" i="2"/>
  <c r="C21" i="2"/>
  <c r="G18" i="2"/>
  <c r="G13" i="2" s="1"/>
  <c r="F18" i="2"/>
  <c r="F13" i="2" s="1"/>
  <c r="D13" i="2"/>
  <c r="C13" i="2"/>
  <c r="D5" i="2"/>
  <c r="C5" i="2"/>
  <c r="F56" i="2" l="1"/>
  <c r="G56" i="2"/>
  <c r="G42" i="2"/>
  <c r="G67" i="2"/>
  <c r="D83" i="2"/>
  <c r="G5" i="2"/>
  <c r="F5" i="2"/>
  <c r="G33" i="2"/>
  <c r="F42" i="2"/>
  <c r="C83" i="2"/>
  <c r="F83" i="2" l="1"/>
  <c r="G83" i="2"/>
</calcChain>
</file>

<file path=xl/sharedStrings.xml><?xml version="1.0" encoding="utf-8"?>
<sst xmlns="http://schemas.openxmlformats.org/spreadsheetml/2006/main" count="170" uniqueCount="166">
  <si>
    <t>TT</t>
  </si>
  <si>
    <t>TDP 1 Hải Thành</t>
  </si>
  <si>
    <t>TDP 2 Hải Thành</t>
  </si>
  <si>
    <t>TDP 3 Hải Thành</t>
  </si>
  <si>
    <t>TDP 4 Hải Thành</t>
  </si>
  <si>
    <t>TDP 5 Hải Thành</t>
  </si>
  <si>
    <t>TDP 6 Hải Thành</t>
  </si>
  <si>
    <t>TDP 7 Hải Thành</t>
  </si>
  <si>
    <t>TDP Nam Thành</t>
  </si>
  <si>
    <t>TDP Đồng Đình</t>
  </si>
  <si>
    <t>TDP Đồng Tâm</t>
  </si>
  <si>
    <t>TDP Đồng Mỹ</t>
  </si>
  <si>
    <t>TDP Phú Mỹ</t>
  </si>
  <si>
    <t>TDP Thành Mỹ</t>
  </si>
  <si>
    <t>TDP Đồng Hải</t>
  </si>
  <si>
    <t>TDP 1 Đồng Phú</t>
  </si>
  <si>
    <t>TDP 2 Đồng Phú</t>
  </si>
  <si>
    <t>TDP 3 Đồng Phú</t>
  </si>
  <si>
    <t>TDP 4 Đồng Phú</t>
  </si>
  <si>
    <t>TDP 5 Đồng Phú</t>
  </si>
  <si>
    <t>TDP 6 Đồng Phú</t>
  </si>
  <si>
    <t>TDP 7 Đồng Phú</t>
  </si>
  <si>
    <t>TDP 8 Đồng Phú</t>
  </si>
  <si>
    <t>TDP 9 Đồng Phú</t>
  </si>
  <si>
    <t>TDP 10 Đồng Phú</t>
  </si>
  <si>
    <t>TDP 11 Đồng Phú</t>
  </si>
  <si>
    <t>TDP Mỹ Cảnh</t>
  </si>
  <si>
    <t>TDP Đồng Dương</t>
  </si>
  <si>
    <t>TDP Sa Động</t>
  </si>
  <si>
    <t>TDP Trung Bính</t>
  </si>
  <si>
    <t>TDP Hà Dương</t>
  </si>
  <si>
    <t>TDP Hà Thôn</t>
  </si>
  <si>
    <t>TDP Hà Trung</t>
  </si>
  <si>
    <t>TDP Cừa Phú</t>
  </si>
  <si>
    <t>TDP Diêm Bắc 1</t>
  </si>
  <si>
    <t>TDP Diêm Bắc 2</t>
  </si>
  <si>
    <t>TDP Diêm Thượng</t>
  </si>
  <si>
    <t>TDP Diêm Hạ</t>
  </si>
  <si>
    <t>TDP Diêm Trung</t>
  </si>
  <si>
    <t>TDP Diêm Nam</t>
  </si>
  <si>
    <t>TDP Đức Trường</t>
  </si>
  <si>
    <t>TDP Bình Phúc</t>
  </si>
  <si>
    <t>TDP Nam Hồng</t>
  </si>
  <si>
    <t>TDP Bắc Hồng</t>
  </si>
  <si>
    <t>TDP Diêm Hải</t>
  </si>
  <si>
    <t>TDP Phú Thượng</t>
  </si>
  <si>
    <t>TDP Tân Sơn</t>
  </si>
  <si>
    <t>TDP Đức Sơn</t>
  </si>
  <si>
    <t>TDP Đức Điền</t>
  </si>
  <si>
    <t>TDP Đức Thị</t>
  </si>
  <si>
    <t>TDP Đức Giang</t>
  </si>
  <si>
    <t>TDP Đức Môn</t>
  </si>
  <si>
    <t>TDP Đức Hoa</t>
  </si>
  <si>
    <t>TDP Đức Thủy</t>
  </si>
  <si>
    <t>TDP Đức Phong</t>
  </si>
  <si>
    <t>TDP Giao Tế</t>
  </si>
  <si>
    <t>TDP 1 Nam Lý</t>
  </si>
  <si>
    <t>TDP 2 Nam Lý</t>
  </si>
  <si>
    <t>TDP 8 Nam Lý</t>
  </si>
  <si>
    <t>TDP 9 Nam Lý</t>
  </si>
  <si>
    <t>TDP 10 Nam Lý</t>
  </si>
  <si>
    <t>TDP 11Nam Lý</t>
  </si>
  <si>
    <t>TDP 12 Nam Lý</t>
  </si>
  <si>
    <t>TDP 14 Nam Lý</t>
  </si>
  <si>
    <t>TDP 3 Nam Lý</t>
  </si>
  <si>
    <t>TDP 4 Nam Lý</t>
  </si>
  <si>
    <t>TDP 5 Nam Lý</t>
  </si>
  <si>
    <t>TDP 6 Nam Lý</t>
  </si>
  <si>
    <t>TDP 7 Nam Lý</t>
  </si>
  <si>
    <t>TDP 13 Nam Lý</t>
  </si>
  <si>
    <t>TDP 15 Nam Lý</t>
  </si>
  <si>
    <t>Tổng cộng</t>
  </si>
  <si>
    <t>ỦY BAN NHÂN DÂN</t>
  </si>
  <si>
    <t>Tổng số khẩu</t>
  </si>
  <si>
    <t>Tên tổ dân phố</t>
  </si>
  <si>
    <t>Tổng số hộ</t>
  </si>
  <si>
    <t>Tổng số 
khẩu</t>
  </si>
  <si>
    <t>CỘNG HOÀ XÃ HỘI CHỦ NGHĨA VIỆT NAM</t>
  </si>
  <si>
    <t>Độc lập - Tự do - Hạnh phúc</t>
  </si>
  <si>
    <t>Tổ dân phố 10 Nam Lý và Tổ dân phố 14 Nam Lý</t>
  </si>
  <si>
    <t>TDP Tân Sơn và TDP Đức Sơn</t>
  </si>
  <si>
    <t>TDP Phú Mỹ, TDP Đồng Mỹ và TDP Thành Mỹ</t>
  </si>
  <si>
    <t>Khu vực Hải Thành  - 07 TDP</t>
  </si>
  <si>
    <t>2.2</t>
  </si>
  <si>
    <t>Khu vực Đồng Phú - 11 TDP</t>
  </si>
  <si>
    <t>Khu vực Bảo Ninh - 8 TDP</t>
  </si>
  <si>
    <t>TDP 3 Nam Lý, TDP 7 Nam Lý và Tổ dân phố 13 Nam Lý</t>
  </si>
  <si>
    <t>TDP 4 Nam Lý, TDP 5 Nam Lý, TDP
 15 Nam Lý và TDP 6 Nam Lý</t>
  </si>
  <si>
    <t>TDP 3, TDP 4 , TDP 5 và TDP 6 Đồng Phú</t>
  </si>
  <si>
    <t xml:space="preserve"> TDP 7, TDP 8 và TDP 9 Đồng Phú</t>
  </si>
  <si>
    <t>TTVH Đồng Hải</t>
  </si>
  <si>
    <t>Dự kiến vị trí các nhà văn hoá</t>
  </si>
  <si>
    <t xml:space="preserve"> Tổ dân phố 10 và
 Tổ dân phố 11 Đồng Phú</t>
  </si>
  <si>
    <t>TDP Đồng Phú 1</t>
  </si>
  <si>
    <t>TDP Đồng Phú 2</t>
  </si>
  <si>
    <t>TDP Đồng Phú 3</t>
  </si>
  <si>
    <t>TDP Đồng Phú 4</t>
  </si>
  <si>
    <t>TDP Bảo Ninh 1</t>
  </si>
  <si>
    <t>TDP Bảo Ninh 2</t>
  </si>
  <si>
    <t>TDP Bảo Ninh 3</t>
  </si>
  <si>
    <t>TDP Phú Hải</t>
  </si>
  <si>
    <t>TDP Đức Ninh 1</t>
  </si>
  <si>
    <t>TDP Đức Ninh 2</t>
  </si>
  <si>
    <t>TDP Nam Lý 1</t>
  </si>
  <si>
    <t>TDP Nam Lý 2</t>
  </si>
  <si>
    <t>TDP Nam Lý 3</t>
  </si>
  <si>
    <t>TDP Nam Lý 4</t>
  </si>
  <si>
    <t>TDP Nam Lý 5</t>
  </si>
  <si>
    <t>Khu vực Đồng Hải - 07 TDP</t>
  </si>
  <si>
    <t>Khu vực Nam Lý - 15 TDP</t>
  </si>
  <si>
    <t>Khu vực Đức Ninh  - 10 TDP</t>
  </si>
  <si>
    <t>Khu vực Phú Hải - 04 TDP</t>
  </si>
  <si>
    <t>Khu vực Đức Ninh Đông - 8 TDP</t>
  </si>
  <si>
    <t>TDP 1 Nam Lý, TDP 2 Nam Lý, TDP 12 Nam Lý và 224 hộ TDP 8 phía Nam Cầu Vượt</t>
  </si>
  <si>
    <t>40 hộ TDP 8 phía Bắc cầu vượt, Tổ dân phố 9 và tổ dân phố 11 Nam Lý</t>
  </si>
  <si>
    <t xml:space="preserve">TDP Sa Động, TDP Trung Bính và TDP Hà Dương </t>
  </si>
  <si>
    <t xml:space="preserve"> TDP Hà Thôn, TDP Hà Trung và TDP Cừa Phú</t>
  </si>
  <si>
    <t>TDP Mỹ Cảnh và TDP Đồng Dương</t>
  </si>
  <si>
    <t>Giữ nguyên</t>
  </si>
  <si>
    <t>NVH TDP Đồng Hải</t>
  </si>
  <si>
    <t xml:space="preserve">TDP Nam Hồng, TDP Bắc Hồng, 
TDP Diêm Hải </t>
  </si>
  <si>
    <t>NVH TDP 
Phú Thượng</t>
  </si>
  <si>
    <r>
      <t>P</t>
    </r>
    <r>
      <rPr>
        <b/>
        <u/>
        <sz val="13"/>
        <rFont val="Times New Roman"/>
        <family val="1"/>
      </rPr>
      <t>HƯỜNG ĐỒNG HỚ</t>
    </r>
    <r>
      <rPr>
        <b/>
        <sz val="13"/>
        <rFont val="Times New Roman"/>
        <family val="1"/>
      </rPr>
      <t>I</t>
    </r>
  </si>
  <si>
    <t xml:space="preserve"> TDP 1 Hải Thành, Tổ dân phố 2 Hải Thành, Tổ dân phố 3 Hải Thành và  224 hộ Tổ dân phố 4 Hải Thành (ranh giới là đường Trương Pháp)</t>
  </si>
  <si>
    <t xml:space="preserve"> 47 hộ thuộc TDP4 Hải Thành (Cắt từ ngõ 63 đường Trương Pháp -TDP 4, kéo dài qua ngõ 83 đường Lê Thành Đồng -TDP6);  TDP, 5 Hải Thành, TDP6 Hải Thành và TDP 7 Hải Thành</t>
  </si>
  <si>
    <r>
      <t xml:space="preserve">TDP Đức Điền, TDP Đức Thị và </t>
    </r>
    <r>
      <rPr>
        <b/>
        <sz val="11"/>
        <rFont val="Times New Roman"/>
        <family val="1"/>
      </rPr>
      <t xml:space="preserve">130 hộ của TDP Giao Tế </t>
    </r>
    <r>
      <rPr>
        <sz val="11"/>
        <rFont val="Times New Roman"/>
        <family val="1"/>
      </rPr>
      <t xml:space="preserve">(Tây Bắc Lê Lợi) </t>
    </r>
  </si>
  <si>
    <t>TDP Hải Thành</t>
  </si>
  <si>
    <t>TDP Đồng Thành</t>
  </si>
  <si>
    <t>TDP Diêm Bình</t>
  </si>
  <si>
    <t xml:space="preserve">TDP Diêm Bắc 1, Diêm Bắc 2, TDP Diêm Nam và TDP Bình Phúc </t>
  </si>
  <si>
    <t>TDP Diêm Thượng, TDP Diêm Hạ,  
TDP Diêm Trung và TDP Đức Trường</t>
  </si>
  <si>
    <t xml:space="preserve">TDP Hải Đình </t>
  </si>
  <si>
    <t xml:space="preserve"> TDP Đức Ninh Đông</t>
  </si>
  <si>
    <t>TDP Đức Phổ</t>
  </si>
  <si>
    <t>TDP Đức Ninh</t>
  </si>
  <si>
    <t xml:space="preserve">PHƯƠNG ÁN SẮP XẾP, TỔ CHỨC LẠI CÁC TỔ DÂN PHỐ TRÊN ĐỊA BÀN PHƯỜNG ĐỒNG HỚI
</t>
  </si>
  <si>
    <t>Phương án sắp xếp, tổ chức lại</t>
  </si>
  <si>
    <t>Tổng số 
hộ sau khi 
sắp xếp, tổ chức lại</t>
  </si>
  <si>
    <t>Tên gọi sau khi sắp xếp, tổ chức lại</t>
  </si>
  <si>
    <t>Tổng TDP 
sau sắp xếp, tổ chức lại</t>
  </si>
  <si>
    <t>TTVH phường Phú Hải (cũ) hoặc  NVH TDP Bắc Hồng</t>
  </si>
  <si>
    <t xml:space="preserve">TDP Nam Thành, TDP Đồng Đình, TDP Đồng Tâm và 07 hộ dân của TDP 1 Đồng Phú; ranh giới là  đường 23/8
</t>
  </si>
  <si>
    <t>NVH TDP 5 Đồng Phú (cũ) hoặc Đất trụ sở CA phường Đồng Phú (cũ)</t>
  </si>
  <si>
    <t>NVH TDP 4 
Hải Thành (cũ)</t>
  </si>
  <si>
    <t>TTVH phường 
Hải Thành (cũ)</t>
  </si>
  <si>
    <t>NVH  TDP
Thành Mỹ (cũ)</t>
  </si>
  <si>
    <t xml:space="preserve"> NVH TDP 2
 Đồng Phú (cũ)</t>
  </si>
  <si>
    <t>TTVH phường 
Đồng Phú (cũ)</t>
  </si>
  <si>
    <t>NVH TDP 11
Đồng Phú (cũ)</t>
  </si>
  <si>
    <t>NVH TDP 
Mỹ Cảnh (cũ)</t>
  </si>
  <si>
    <t>Trụ sở UBND 
xã Bảo Ninh (cu</t>
  </si>
  <si>
    <t>NVH TDP
Hà Trung (cũ)</t>
  </si>
  <si>
    <t>NVH  TDP
Diêm Bắc 2 (cũ)</t>
  </si>
  <si>
    <t>NVH TDP 
Tân Sơn (cũ)</t>
  </si>
  <si>
    <t>NVH TDP
 Đức Môn (cũ)</t>
  </si>
  <si>
    <t xml:space="preserve"> TTVH xã 
Đức Ninh (cũ)</t>
  </si>
  <si>
    <t>NVH TDP 
Đức Điền (cũ))</t>
  </si>
  <si>
    <t>224 hộ và 1,127 nhân khẩu TDP8 (NVH TDP 12 Nam Lý (cũ))</t>
  </si>
  <si>
    <t>40 hộ và 160 nhân khẩu TDP8 (NVH TDP 9 Nam Lý (cũ))</t>
  </si>
  <si>
    <t>NVH TDP 3
Nam Lý (cũ)</t>
  </si>
  <si>
    <t>NVH TDP 15
Nam Lý (cũ)</t>
  </si>
  <si>
    <t>NVH TDP 10 
Nam Lý (cũ)</t>
  </si>
  <si>
    <t xml:space="preserve">TTVH phường 
Đức Ninh Đông (cũ) </t>
  </si>
  <si>
    <t xml:space="preserve"> Tổ dân phố 2 Đồng Phú và 513 hộ dân của TDP 1 Đồng Phú (trừ 07 hộ dân đã chuyển sang TDP Hải Đình  (mới); ranh giới  đường 23/8</t>
  </si>
  <si>
    <t xml:space="preserve">TDP Đức Giang, TDP Đức Môn và TDP Đức Hoa và 32 hộ dân của TDP Đức Thuỷ lấy  ranh giới phía Tây đường Nguyễn Đăng Giai </t>
  </si>
  <si>
    <t>TDP Đức Phong (263 hộ), 189 hộ thuộc TDP Đức Thuỷ (có ranh giới phía Đông đường Nguyễn Đăng Giai) và 139 hộ thuộc tổ dân phố Giao Tế(khu vực  phía Đông Nam đường Lê Lợi)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</si>
</sst>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Times New Roman"/>
      <family val="2"/>
      <charset val="163"/>
    </font>
    <font>
      <b/>
      <sz val="11"/>
      <color theme="1"/>
      <name val="Times New Roman"/>
      <family val="1"/>
    </font>
    <font>
      <sz val="11"/>
      <color theme="1"/>
      <name val="Times New Roman"/>
      <family val="2"/>
      <charset val="163"/>
    </font>
    <font>
      <sz val="9"/>
      <color theme="1"/>
      <name val="Times New Roman"/>
      <family val="2"/>
      <charset val="163"/>
    </font>
    <font>
      <b/>
      <sz val="13"/>
      <name val="Times New Roman"/>
      <family val="1"/>
    </font>
    <font>
      <sz val="9"/>
      <name val="Times New Roman"/>
      <family val="1"/>
    </font>
    <font>
      <b/>
      <u/>
      <sz val="13"/>
      <name val="Times New Roman"/>
      <family val="1"/>
    </font>
    <font>
      <b/>
      <sz val="12"/>
      <name val="Times New Roman"/>
      <family val="1"/>
    </font>
    <font>
      <b/>
      <sz val="10"/>
      <name val="Times New Roman"/>
      <family val="1"/>
    </font>
    <font>
      <b/>
      <sz val="11"/>
      <name val="Times New Roman"/>
      <family val="1"/>
    </font>
    <font>
      <b/>
      <sz val="9"/>
      <name val="Times New Roman"/>
      <family val="1"/>
    </font>
    <font>
      <sz val="12"/>
      <name val="Times New Roman"/>
      <family val="1"/>
    </font>
    <font>
      <sz val="11"/>
      <name val="Times New Roman"/>
      <family val="1"/>
    </font>
    <font>
      <sz val="10"/>
      <name val="Times New Roman"/>
      <family val="1"/>
    </font>
    <font>
      <sz val="8"/>
      <name val="Times New Roman"/>
      <family val="1"/>
    </font>
    <font>
      <b/>
      <sz val="8"/>
      <name val="Times New Roman"/>
      <family val="1"/>
    </font>
    <font>
      <b/>
      <sz val="14"/>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124">
    <xf numFmtId="0" fontId="0" fillId="0" borderId="0" xfId="0"/>
    <xf numFmtId="0" fontId="0" fillId="0" borderId="0" xfId="0" applyAlignment="1">
      <alignment vertical="center"/>
    </xf>
    <xf numFmtId="0" fontId="1" fillId="0" borderId="0" xfId="0" applyFont="1" applyAlignment="1">
      <alignment vertical="center"/>
    </xf>
    <xf numFmtId="164" fontId="0" fillId="0" borderId="0" xfId="0" applyNumberFormat="1"/>
    <xf numFmtId="0" fontId="3" fillId="0" borderId="0" xfId="0" applyFont="1"/>
    <xf numFmtId="0" fontId="5" fillId="2" borderId="0" xfId="0" applyFont="1" applyFill="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164" fontId="9" fillId="2" borderId="1" xfId="1" applyNumberFormat="1" applyFont="1" applyFill="1" applyBorder="1" applyAlignment="1">
      <alignment horizontal="center" vertical="center" wrapText="1"/>
    </xf>
    <xf numFmtId="164" fontId="9" fillId="2" borderId="3" xfId="0" applyNumberFormat="1" applyFont="1" applyFill="1" applyBorder="1" applyAlignment="1">
      <alignment vertical="center"/>
    </xf>
    <xf numFmtId="164" fontId="9" fillId="2" borderId="1" xfId="0" applyNumberFormat="1" applyFont="1" applyFill="1" applyBorder="1" applyAlignment="1">
      <alignment vertical="center"/>
    </xf>
    <xf numFmtId="0" fontId="7"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xf numFmtId="164" fontId="11" fillId="2" borderId="1" xfId="1" applyNumberFormat="1" applyFont="1" applyFill="1" applyBorder="1" applyAlignment="1">
      <alignment horizontal="center" vertical="center" wrapText="1"/>
    </xf>
    <xf numFmtId="164" fontId="12" fillId="2" borderId="1" xfId="1" applyNumberFormat="1" applyFont="1" applyFill="1" applyBorder="1" applyAlignment="1"/>
    <xf numFmtId="164" fontId="11" fillId="2" borderId="1" xfId="1" applyNumberFormat="1" applyFont="1" applyFill="1" applyBorder="1" applyAlignment="1">
      <alignment horizontal="center" vertical="center"/>
    </xf>
    <xf numFmtId="0" fontId="7" fillId="2" borderId="1" xfId="0" applyFont="1" applyFill="1" applyBorder="1" applyAlignment="1">
      <alignment vertical="center" wrapText="1"/>
    </xf>
    <xf numFmtId="164" fontId="7" fillId="2" borderId="1" xfId="1" applyNumberFormat="1" applyFont="1" applyFill="1" applyBorder="1" applyAlignment="1">
      <alignment horizontal="center"/>
    </xf>
    <xf numFmtId="0" fontId="12" fillId="2" borderId="1" xfId="0" applyFont="1" applyFill="1" applyBorder="1" applyAlignment="1">
      <alignment horizontal="center" vertical="center"/>
    </xf>
    <xf numFmtId="164" fontId="9" fillId="2" borderId="1" xfId="0" applyNumberFormat="1" applyFont="1" applyFill="1" applyBorder="1" applyAlignment="1">
      <alignment horizontal="right" vertical="center"/>
    </xf>
    <xf numFmtId="0" fontId="13" fillId="2" borderId="1" xfId="0" applyFont="1" applyFill="1" applyBorder="1"/>
    <xf numFmtId="0" fontId="7" fillId="2" borderId="1" xfId="0" applyFont="1" applyFill="1" applyBorder="1" applyAlignment="1">
      <alignment horizontal="center"/>
    </xf>
    <xf numFmtId="0" fontId="15" fillId="2" borderId="1" xfId="0" applyFont="1" applyFill="1" applyBorder="1" applyAlignment="1">
      <alignment horizontal="center" vertical="center"/>
    </xf>
    <xf numFmtId="164" fontId="11" fillId="2" borderId="1" xfId="1" applyNumberFormat="1" applyFont="1" applyFill="1" applyBorder="1" applyAlignment="1">
      <alignment horizontal="center"/>
    </xf>
    <xf numFmtId="0" fontId="9" fillId="2" borderId="4" xfId="0" applyFont="1" applyFill="1" applyBorder="1" applyAlignment="1">
      <alignment horizontal="center" vertical="center"/>
    </xf>
    <xf numFmtId="164" fontId="12" fillId="2" borderId="1" xfId="0" applyNumberFormat="1" applyFont="1" applyFill="1" applyBorder="1" applyAlignment="1">
      <alignment vertical="center"/>
    </xf>
    <xf numFmtId="0" fontId="13" fillId="2" borderId="1" xfId="0" applyFont="1" applyFill="1" applyBorder="1" applyAlignment="1">
      <alignment horizontal="center" vertical="center"/>
    </xf>
    <xf numFmtId="0" fontId="14" fillId="2" borderId="1" xfId="0" applyFont="1" applyFill="1" applyBorder="1" applyAlignment="1">
      <alignment vertical="center" wrapText="1"/>
    </xf>
    <xf numFmtId="0" fontId="7" fillId="2" borderId="1" xfId="0" applyFont="1" applyFill="1" applyBorder="1"/>
    <xf numFmtId="0" fontId="11" fillId="2" borderId="1" xfId="0" applyFont="1" applyFill="1" applyBorder="1" applyAlignment="1">
      <alignment horizontal="center"/>
    </xf>
    <xf numFmtId="0" fontId="12" fillId="2" borderId="5" xfId="0" applyFont="1" applyFill="1" applyBorder="1"/>
    <xf numFmtId="0" fontId="12" fillId="2" borderId="4" xfId="0" applyFont="1" applyFill="1" applyBorder="1"/>
    <xf numFmtId="0" fontId="12" fillId="2" borderId="4" xfId="0" applyFont="1" applyFill="1" applyBorder="1" applyAlignment="1">
      <alignment horizontal="center" vertical="center"/>
    </xf>
    <xf numFmtId="164" fontId="9" fillId="2" borderId="4" xfId="0" applyNumberFormat="1" applyFont="1" applyFill="1" applyBorder="1" applyAlignment="1">
      <alignment horizontal="right" vertical="center"/>
    </xf>
    <xf numFmtId="0" fontId="13" fillId="2" borderId="4" xfId="0" applyFont="1" applyFill="1" applyBorder="1" applyAlignment="1">
      <alignment horizontal="center" vertical="center"/>
    </xf>
    <xf numFmtId="0" fontId="11" fillId="2" borderId="1" xfId="0" applyFont="1" applyFill="1" applyBorder="1" applyAlignment="1">
      <alignment horizontal="left"/>
    </xf>
    <xf numFmtId="0" fontId="11" fillId="2" borderId="1" xfId="0" applyFont="1" applyFill="1" applyBorder="1" applyAlignment="1">
      <alignment horizontal="left" vertical="center"/>
    </xf>
    <xf numFmtId="164" fontId="12" fillId="2" borderId="1" xfId="1" applyNumberFormat="1" applyFont="1" applyFill="1" applyBorder="1" applyAlignment="1">
      <alignment vertical="center"/>
    </xf>
    <xf numFmtId="0" fontId="11" fillId="2" borderId="3" xfId="0" applyFont="1" applyFill="1" applyBorder="1"/>
    <xf numFmtId="164" fontId="12" fillId="2" borderId="1" xfId="1" applyNumberFormat="1" applyFont="1" applyFill="1" applyBorder="1" applyAlignment="1">
      <alignment horizontal="center" vertical="center"/>
    </xf>
    <xf numFmtId="0" fontId="11" fillId="2" borderId="5" xfId="0" applyFont="1" applyFill="1" applyBorder="1"/>
    <xf numFmtId="0" fontId="11" fillId="2" borderId="4" xfId="0" applyFont="1" applyFill="1" applyBorder="1"/>
    <xf numFmtId="0" fontId="7" fillId="2" borderId="1" xfId="0" applyFont="1" applyFill="1" applyBorder="1" applyAlignment="1">
      <alignment horizontal="left" vertical="center"/>
    </xf>
    <xf numFmtId="164" fontId="7" fillId="2" borderId="1" xfId="1" applyNumberFormat="1" applyFont="1" applyFill="1" applyBorder="1" applyAlignment="1">
      <alignment horizontal="center" vertical="center"/>
    </xf>
    <xf numFmtId="0" fontId="12" fillId="2" borderId="5" xfId="0" applyFont="1" applyFill="1" applyBorder="1" applyAlignment="1">
      <alignment horizontal="center" vertical="center"/>
    </xf>
    <xf numFmtId="164" fontId="9" fillId="2" borderId="5" xfId="0" applyNumberFormat="1" applyFont="1" applyFill="1" applyBorder="1" applyAlignment="1">
      <alignment horizontal="right" vertical="center"/>
    </xf>
    <xf numFmtId="0" fontId="13" fillId="2" borderId="5" xfId="0" applyFont="1" applyFill="1" applyBorder="1" applyAlignment="1">
      <alignment horizontal="center" vertical="center"/>
    </xf>
    <xf numFmtId="0" fontId="7" fillId="2" borderId="5" xfId="0" applyFont="1" applyFill="1" applyBorder="1" applyAlignment="1">
      <alignment horizontal="center"/>
    </xf>
    <xf numFmtId="0" fontId="15" fillId="2" borderId="5" xfId="0" applyFont="1" applyFill="1" applyBorder="1" applyAlignment="1">
      <alignment horizontal="center" vertical="center"/>
    </xf>
    <xf numFmtId="164" fontId="7" fillId="2" borderId="1" xfId="0" applyNumberFormat="1" applyFont="1" applyFill="1" applyBorder="1"/>
    <xf numFmtId="0" fontId="8" fillId="2" borderId="1" xfId="0" applyFont="1" applyFill="1" applyBorder="1" applyAlignment="1">
      <alignment horizontal="center" vertical="center"/>
    </xf>
    <xf numFmtId="0" fontId="13" fillId="2" borderId="1" xfId="0" applyFont="1" applyFill="1" applyBorder="1" applyAlignment="1">
      <alignment vertical="center"/>
    </xf>
    <xf numFmtId="0" fontId="14" fillId="2" borderId="1" xfId="0" applyFont="1" applyFill="1" applyBorder="1" applyAlignment="1">
      <alignment horizontal="center" vertical="center" wrapText="1"/>
    </xf>
    <xf numFmtId="0" fontId="11" fillId="2" borderId="3" xfId="0" applyFont="1" applyFill="1" applyBorder="1" applyAlignment="1">
      <alignment vertical="center"/>
    </xf>
    <xf numFmtId="0" fontId="11" fillId="2" borderId="5" xfId="0" applyFont="1" applyFill="1" applyBorder="1" applyAlignment="1">
      <alignment vertical="center"/>
    </xf>
    <xf numFmtId="0" fontId="12" fillId="2" borderId="1" xfId="0" applyFont="1" applyFill="1" applyBorder="1" applyAlignment="1">
      <alignment vertical="center"/>
    </xf>
    <xf numFmtId="0" fontId="7" fillId="2" borderId="3" xfId="0" applyFont="1" applyFill="1" applyBorder="1" applyAlignment="1">
      <alignment horizontal="center"/>
    </xf>
    <xf numFmtId="0" fontId="15" fillId="2" borderId="3" xfId="0" applyFont="1" applyFill="1" applyBorder="1" applyAlignment="1">
      <alignment horizontal="center" vertical="center"/>
    </xf>
    <xf numFmtId="164" fontId="9" fillId="2" borderId="1" xfId="1" applyNumberFormat="1" applyFont="1" applyFill="1" applyBorder="1" applyAlignment="1"/>
    <xf numFmtId="0" fontId="14" fillId="2" borderId="1" xfId="0" applyFont="1" applyFill="1" applyBorder="1" applyAlignment="1">
      <alignment horizontal="center" vertical="center"/>
    </xf>
    <xf numFmtId="0" fontId="9" fillId="2" borderId="1" xfId="0" applyFont="1" applyFill="1" applyBorder="1" applyAlignment="1">
      <alignment horizontal="left" vertical="center"/>
    </xf>
    <xf numFmtId="164" fontId="12" fillId="2" borderId="3" xfId="1" applyNumberFormat="1" applyFont="1" applyFill="1" applyBorder="1" applyAlignment="1">
      <alignment horizontal="center" vertical="center"/>
    </xf>
    <xf numFmtId="164" fontId="12" fillId="2" borderId="4" xfId="1" applyNumberFormat="1"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164" fontId="12" fillId="2" borderId="3" xfId="0" applyNumberFormat="1" applyFont="1" applyFill="1" applyBorder="1" applyAlignment="1">
      <alignment horizontal="center" vertical="center"/>
    </xf>
    <xf numFmtId="164" fontId="12" fillId="2" borderId="5" xfId="0" applyNumberFormat="1" applyFont="1" applyFill="1" applyBorder="1" applyAlignment="1">
      <alignment horizontal="center" vertical="center"/>
    </xf>
    <xf numFmtId="164" fontId="12" fillId="2" borderId="4" xfId="0" applyNumberFormat="1"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5" xfId="0" applyFont="1" applyFill="1" applyBorder="1" applyAlignment="1">
      <alignment horizontal="center" vertical="center"/>
    </xf>
    <xf numFmtId="0" fontId="11" fillId="2" borderId="3" xfId="0" applyFont="1" applyFill="1" applyBorder="1" applyAlignment="1">
      <alignment horizontal="center"/>
    </xf>
    <xf numFmtId="0" fontId="11" fillId="2" borderId="5" xfId="0" applyFont="1" applyFill="1" applyBorder="1" applyAlignment="1">
      <alignment horizontal="center"/>
    </xf>
    <xf numFmtId="0" fontId="11" fillId="2" borderId="4" xfId="0" applyFont="1" applyFill="1" applyBorder="1" applyAlignment="1">
      <alignment horizontal="center"/>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16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1" fillId="2" borderId="1" xfId="0" applyFont="1" applyFill="1" applyBorder="1" applyAlignment="1">
      <alignment horizont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4" fillId="2" borderId="0" xfId="0" applyFont="1" applyFill="1" applyAlignment="1">
      <alignment horizontal="center"/>
    </xf>
    <xf numFmtId="0" fontId="6" fillId="2" borderId="0" xfId="0" applyFont="1" applyFill="1" applyAlignment="1">
      <alignment horizont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164" fontId="12" fillId="2" borderId="3" xfId="0" applyNumberFormat="1" applyFont="1" applyFill="1" applyBorder="1" applyAlignment="1">
      <alignment horizontal="right" vertical="center"/>
    </xf>
    <xf numFmtId="0" fontId="12" fillId="2" borderId="5" xfId="0" applyFont="1" applyFill="1" applyBorder="1" applyAlignment="1">
      <alignment horizontal="right" vertical="center"/>
    </xf>
    <xf numFmtId="0" fontId="12" fillId="2" borderId="4" xfId="0" applyFont="1" applyFill="1" applyBorder="1" applyAlignment="1">
      <alignment horizontal="right" vertical="center"/>
    </xf>
    <xf numFmtId="164"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6" fillId="2" borderId="1" xfId="0" applyFont="1" applyFill="1" applyBorder="1" applyAlignment="1">
      <alignment horizontal="center"/>
    </xf>
    <xf numFmtId="0" fontId="0" fillId="0" borderId="0" xfId="0" applyAlignment="1">
      <alignment horizontal="left"/>
    </xf>
    <xf numFmtId="164" fontId="12" fillId="2" borderId="5" xfId="1" applyNumberFormat="1" applyFont="1" applyFill="1" applyBorder="1" applyAlignment="1">
      <alignment horizontal="center" vertical="center"/>
    </xf>
    <xf numFmtId="164" fontId="12" fillId="2" borderId="1" xfId="1" applyNumberFormat="1" applyFont="1" applyFill="1" applyBorder="1" applyAlignment="1">
      <alignment horizontal="center" vertical="center"/>
    </xf>
    <xf numFmtId="164" fontId="13" fillId="2" borderId="1" xfId="1" applyNumberFormat="1" applyFont="1" applyFill="1" applyBorder="1" applyAlignment="1">
      <alignment horizontal="center" vertical="center"/>
    </xf>
    <xf numFmtId="0" fontId="12" fillId="2" borderId="3" xfId="0" applyFont="1" applyFill="1" applyBorder="1" applyAlignment="1">
      <alignment horizontal="right" vertical="center"/>
    </xf>
    <xf numFmtId="164" fontId="14" fillId="2" borderId="1" xfId="1" applyNumberFormat="1" applyFont="1" applyFill="1" applyBorder="1" applyAlignment="1">
      <alignment horizontal="center" vertical="center" wrapText="1"/>
    </xf>
    <xf numFmtId="164" fontId="14" fillId="2" borderId="1" xfId="1" applyNumberFormat="1" applyFont="1" applyFill="1" applyBorder="1" applyAlignment="1">
      <alignment horizontal="center" vertical="center"/>
    </xf>
    <xf numFmtId="164" fontId="13" fillId="2" borderId="3" xfId="1" applyNumberFormat="1" applyFont="1" applyFill="1" applyBorder="1" applyAlignment="1">
      <alignment horizontal="center" vertical="center"/>
    </xf>
    <xf numFmtId="164" fontId="13" fillId="2" borderId="5" xfId="1" applyNumberFormat="1" applyFont="1" applyFill="1" applyBorder="1" applyAlignment="1">
      <alignment horizontal="center" vertical="center"/>
    </xf>
    <xf numFmtId="164" fontId="13" fillId="2" borderId="4" xfId="1" applyNumberFormat="1" applyFont="1" applyFill="1" applyBorder="1" applyAlignment="1">
      <alignment horizontal="center" vertical="center"/>
    </xf>
    <xf numFmtId="164" fontId="14" fillId="2" borderId="3" xfId="1" applyNumberFormat="1" applyFont="1" applyFill="1" applyBorder="1" applyAlignment="1">
      <alignment horizontal="center" vertical="center" wrapText="1"/>
    </xf>
    <xf numFmtId="164" fontId="14" fillId="2" borderId="5" xfId="1" applyNumberFormat="1" applyFont="1" applyFill="1" applyBorder="1" applyAlignment="1">
      <alignment horizontal="center" vertical="center" wrapText="1"/>
    </xf>
    <xf numFmtId="164" fontId="14" fillId="2" borderId="4" xfId="1"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tabSelected="1" topLeftCell="A52" zoomScaleNormal="100" workbookViewId="0">
      <selection activeCell="E65" sqref="E65:E66"/>
    </sheetView>
  </sheetViews>
  <sheetFormatPr defaultRowHeight="15" x14ac:dyDescent="0.25"/>
  <cols>
    <col min="1" max="1" width="5.28515625" customWidth="1"/>
    <col min="2" max="2" width="30.42578125" customWidth="1"/>
    <col min="3" max="3" width="10.5703125" customWidth="1"/>
    <col min="4" max="4" width="10.7109375" customWidth="1"/>
    <col min="5" max="5" width="45.5703125" customWidth="1"/>
    <col min="6" max="6" width="11.7109375" customWidth="1"/>
    <col min="7" max="7" width="10.7109375" customWidth="1"/>
    <col min="8" max="8" width="14.85546875" customWidth="1"/>
    <col min="9" max="9" width="10.5703125" customWidth="1"/>
    <col min="10" max="10" width="14.5703125" style="4" customWidth="1"/>
  </cols>
  <sheetData>
    <row r="1" spans="1:12" ht="16.5" x14ac:dyDescent="0.25">
      <c r="A1" s="95" t="s">
        <v>72</v>
      </c>
      <c r="B1" s="95"/>
      <c r="C1" s="95"/>
      <c r="D1" s="95" t="s">
        <v>77</v>
      </c>
      <c r="E1" s="95"/>
      <c r="F1" s="95"/>
      <c r="G1" s="95"/>
      <c r="H1" s="95"/>
      <c r="I1" s="95"/>
      <c r="J1" s="5"/>
    </row>
    <row r="2" spans="1:12" ht="16.5" x14ac:dyDescent="0.25">
      <c r="A2" s="95" t="s">
        <v>122</v>
      </c>
      <c r="B2" s="95"/>
      <c r="C2" s="95"/>
      <c r="D2" s="96" t="s">
        <v>78</v>
      </c>
      <c r="E2" s="95"/>
      <c r="F2" s="95"/>
      <c r="G2" s="95"/>
      <c r="H2" s="95"/>
      <c r="I2" s="95"/>
      <c r="J2" s="5"/>
    </row>
    <row r="3" spans="1:12" ht="65.25" customHeight="1" x14ac:dyDescent="0.25">
      <c r="A3" s="106" t="s">
        <v>135</v>
      </c>
      <c r="B3" s="106"/>
      <c r="C3" s="106"/>
      <c r="D3" s="106"/>
      <c r="E3" s="106"/>
      <c r="F3" s="106"/>
      <c r="G3" s="106"/>
      <c r="H3" s="106"/>
      <c r="I3" s="106"/>
      <c r="J3" s="106"/>
    </row>
    <row r="4" spans="1:12" ht="68.25" customHeight="1" x14ac:dyDescent="0.25">
      <c r="A4" s="6" t="s">
        <v>0</v>
      </c>
      <c r="B4" s="6" t="s">
        <v>74</v>
      </c>
      <c r="C4" s="7" t="s">
        <v>75</v>
      </c>
      <c r="D4" s="7" t="s">
        <v>73</v>
      </c>
      <c r="E4" s="6" t="s">
        <v>136</v>
      </c>
      <c r="F4" s="7" t="s">
        <v>137</v>
      </c>
      <c r="G4" s="7" t="s">
        <v>76</v>
      </c>
      <c r="H4" s="7" t="s">
        <v>138</v>
      </c>
      <c r="I4" s="8" t="s">
        <v>139</v>
      </c>
      <c r="J4" s="9" t="s">
        <v>91</v>
      </c>
    </row>
    <row r="5" spans="1:12" s="2" customFormat="1" ht="24.95" customHeight="1" x14ac:dyDescent="0.25">
      <c r="A5" s="10">
        <v>1</v>
      </c>
      <c r="B5" s="11" t="s">
        <v>82</v>
      </c>
      <c r="C5" s="12">
        <f>C6+C10+C7+C8+C9+C11+C12</f>
        <v>2054</v>
      </c>
      <c r="D5" s="12">
        <f>D6+D10+D7+D8+D9+D11+D12</f>
        <v>6568</v>
      </c>
      <c r="E5" s="11"/>
      <c r="F5" s="13">
        <f>F6+F10</f>
        <v>2054</v>
      </c>
      <c r="G5" s="14">
        <f>G6+G10</f>
        <v>6568</v>
      </c>
      <c r="H5" s="11"/>
      <c r="I5" s="15">
        <v>2</v>
      </c>
      <c r="J5" s="16"/>
    </row>
    <row r="6" spans="1:12" s="1" customFormat="1" ht="18.75" customHeight="1" x14ac:dyDescent="0.25">
      <c r="A6" s="17">
        <v>1</v>
      </c>
      <c r="B6" s="18" t="s">
        <v>1</v>
      </c>
      <c r="C6" s="19">
        <v>338</v>
      </c>
      <c r="D6" s="20">
        <v>1046</v>
      </c>
      <c r="E6" s="84" t="s">
        <v>123</v>
      </c>
      <c r="F6" s="103">
        <f>C6+C7+C8+224</f>
        <v>1050</v>
      </c>
      <c r="G6" s="103">
        <f>D6+D7+D8+D9</f>
        <v>3594</v>
      </c>
      <c r="H6" s="104" t="s">
        <v>126</v>
      </c>
      <c r="I6" s="105"/>
      <c r="J6" s="91" t="s">
        <v>143</v>
      </c>
    </row>
    <row r="7" spans="1:12" s="1" customFormat="1" ht="17.25" customHeight="1" x14ac:dyDescent="0.25">
      <c r="A7" s="17">
        <v>2</v>
      </c>
      <c r="B7" s="18" t="s">
        <v>2</v>
      </c>
      <c r="C7" s="21">
        <v>284</v>
      </c>
      <c r="D7" s="20">
        <v>970</v>
      </c>
      <c r="E7" s="85"/>
      <c r="F7" s="103"/>
      <c r="G7" s="103"/>
      <c r="H7" s="104"/>
      <c r="I7" s="105"/>
      <c r="J7" s="91"/>
    </row>
    <row r="8" spans="1:12" s="1" customFormat="1" ht="17.25" customHeight="1" x14ac:dyDescent="0.25">
      <c r="A8" s="17">
        <v>3</v>
      </c>
      <c r="B8" s="18" t="s">
        <v>3</v>
      </c>
      <c r="C8" s="21">
        <v>204</v>
      </c>
      <c r="D8" s="20">
        <v>682</v>
      </c>
      <c r="E8" s="85"/>
      <c r="F8" s="103"/>
      <c r="G8" s="103"/>
      <c r="H8" s="104"/>
      <c r="I8" s="105"/>
      <c r="J8" s="91"/>
    </row>
    <row r="9" spans="1:12" s="1" customFormat="1" ht="15.75" customHeight="1" x14ac:dyDescent="0.25">
      <c r="A9" s="17">
        <v>4</v>
      </c>
      <c r="B9" s="18" t="s">
        <v>4</v>
      </c>
      <c r="C9" s="21">
        <v>271</v>
      </c>
      <c r="D9" s="20">
        <v>896</v>
      </c>
      <c r="E9" s="86"/>
      <c r="F9" s="103"/>
      <c r="G9" s="103"/>
      <c r="H9" s="104"/>
      <c r="I9" s="105"/>
      <c r="J9" s="91"/>
    </row>
    <row r="10" spans="1:12" s="1" customFormat="1" ht="20.25" customHeight="1" x14ac:dyDescent="0.25">
      <c r="A10" s="17">
        <v>5</v>
      </c>
      <c r="B10" s="18" t="s">
        <v>5</v>
      </c>
      <c r="C10" s="21">
        <v>292</v>
      </c>
      <c r="D10" s="20">
        <v>908</v>
      </c>
      <c r="E10" s="84" t="s">
        <v>124</v>
      </c>
      <c r="F10" s="73">
        <f>C10+C11+C12+47</f>
        <v>1004</v>
      </c>
      <c r="G10" s="73">
        <f>D10+D11+D12</f>
        <v>2974</v>
      </c>
      <c r="H10" s="89" t="s">
        <v>127</v>
      </c>
      <c r="I10" s="88"/>
      <c r="J10" s="91" t="s">
        <v>144</v>
      </c>
    </row>
    <row r="11" spans="1:12" s="1" customFormat="1" ht="20.25" customHeight="1" x14ac:dyDescent="0.25">
      <c r="A11" s="17">
        <v>6</v>
      </c>
      <c r="B11" s="18" t="s">
        <v>6</v>
      </c>
      <c r="C11" s="21">
        <v>352</v>
      </c>
      <c r="D11" s="20">
        <v>1152</v>
      </c>
      <c r="E11" s="85"/>
      <c r="F11" s="74"/>
      <c r="G11" s="74"/>
      <c r="H11" s="89"/>
      <c r="I11" s="88"/>
      <c r="J11" s="92"/>
    </row>
    <row r="12" spans="1:12" s="1" customFormat="1" ht="22.5" customHeight="1" x14ac:dyDescent="0.25">
      <c r="A12" s="17">
        <v>7</v>
      </c>
      <c r="B12" s="18" t="s">
        <v>7</v>
      </c>
      <c r="C12" s="21">
        <v>313</v>
      </c>
      <c r="D12" s="20">
        <v>914</v>
      </c>
      <c r="E12" s="86"/>
      <c r="F12" s="75"/>
      <c r="G12" s="75"/>
      <c r="H12" s="89"/>
      <c r="I12" s="88"/>
      <c r="J12" s="92"/>
    </row>
    <row r="13" spans="1:12" ht="15.75" x14ac:dyDescent="0.25">
      <c r="A13" s="6" t="s">
        <v>83</v>
      </c>
      <c r="B13" s="22" t="s">
        <v>108</v>
      </c>
      <c r="C13" s="23">
        <f>SUM(C14:C20)</f>
        <v>2583</v>
      </c>
      <c r="D13" s="23">
        <f>SUM(D14:D20)</f>
        <v>8679</v>
      </c>
      <c r="E13" s="24"/>
      <c r="F13" s="25">
        <f>F14+F17+F18</f>
        <v>2590</v>
      </c>
      <c r="G13" s="25">
        <f>G14+G17+G18</f>
        <v>8679</v>
      </c>
      <c r="H13" s="26"/>
      <c r="I13" s="27">
        <v>3</v>
      </c>
      <c r="J13" s="28"/>
    </row>
    <row r="14" spans="1:12" ht="17.25" customHeight="1" x14ac:dyDescent="0.25">
      <c r="A14" s="17">
        <v>8</v>
      </c>
      <c r="B14" s="18" t="s">
        <v>8</v>
      </c>
      <c r="C14" s="29">
        <v>362</v>
      </c>
      <c r="D14" s="20">
        <v>1291</v>
      </c>
      <c r="E14" s="104" t="s">
        <v>141</v>
      </c>
      <c r="F14" s="73">
        <f>C14+C15+C16+7</f>
        <v>973</v>
      </c>
      <c r="G14" s="73">
        <f>D14+D15+D16</f>
        <v>3241</v>
      </c>
      <c r="H14" s="76" t="s">
        <v>131</v>
      </c>
      <c r="I14" s="78"/>
      <c r="J14" s="81" t="s">
        <v>90</v>
      </c>
    </row>
    <row r="15" spans="1:12" ht="13.5" customHeight="1" x14ac:dyDescent="0.25">
      <c r="A15" s="17">
        <v>9</v>
      </c>
      <c r="B15" s="18" t="s">
        <v>9</v>
      </c>
      <c r="C15" s="29">
        <v>196</v>
      </c>
      <c r="D15" s="20">
        <v>731</v>
      </c>
      <c r="E15" s="104"/>
      <c r="F15" s="74"/>
      <c r="G15" s="74"/>
      <c r="H15" s="77"/>
      <c r="I15" s="79"/>
      <c r="J15" s="82"/>
      <c r="L15" s="3"/>
    </row>
    <row r="16" spans="1:12" ht="15" customHeight="1" x14ac:dyDescent="0.25">
      <c r="A16" s="17">
        <v>10</v>
      </c>
      <c r="B16" s="18" t="s">
        <v>10</v>
      </c>
      <c r="C16" s="29">
        <v>408</v>
      </c>
      <c r="D16" s="20">
        <v>1219</v>
      </c>
      <c r="E16" s="104"/>
      <c r="F16" s="75"/>
      <c r="G16" s="75"/>
      <c r="H16" s="70"/>
      <c r="I16" s="80"/>
      <c r="J16" s="83"/>
    </row>
    <row r="17" spans="1:12" ht="20.25" customHeight="1" x14ac:dyDescent="0.25">
      <c r="A17" s="17">
        <v>11</v>
      </c>
      <c r="B17" s="18" t="s">
        <v>14</v>
      </c>
      <c r="C17" s="29">
        <v>588</v>
      </c>
      <c r="D17" s="20">
        <v>1854</v>
      </c>
      <c r="E17" s="30" t="s">
        <v>118</v>
      </c>
      <c r="F17" s="31">
        <f>C17</f>
        <v>588</v>
      </c>
      <c r="G17" s="31">
        <f>D17</f>
        <v>1854</v>
      </c>
      <c r="H17" s="32" t="s">
        <v>14</v>
      </c>
      <c r="I17" s="18"/>
      <c r="J17" s="33" t="s">
        <v>119</v>
      </c>
    </row>
    <row r="18" spans="1:12" ht="15.75" x14ac:dyDescent="0.25">
      <c r="A18" s="17">
        <v>12</v>
      </c>
      <c r="B18" s="18" t="s">
        <v>11</v>
      </c>
      <c r="C18" s="29">
        <v>212</v>
      </c>
      <c r="D18" s="20">
        <v>805</v>
      </c>
      <c r="E18" s="97" t="s">
        <v>81</v>
      </c>
      <c r="F18" s="100">
        <f>C18+C19+C20</f>
        <v>1029</v>
      </c>
      <c r="G18" s="73">
        <f>D18+D19+D20</f>
        <v>3584</v>
      </c>
      <c r="H18" s="69" t="s">
        <v>11</v>
      </c>
      <c r="I18" s="78"/>
      <c r="J18" s="81" t="s">
        <v>145</v>
      </c>
    </row>
    <row r="19" spans="1:12" ht="15.75" x14ac:dyDescent="0.25">
      <c r="A19" s="17">
        <v>13</v>
      </c>
      <c r="B19" s="18" t="s">
        <v>12</v>
      </c>
      <c r="C19" s="29">
        <v>399</v>
      </c>
      <c r="D19" s="20">
        <v>1293</v>
      </c>
      <c r="E19" s="98"/>
      <c r="F19" s="101"/>
      <c r="G19" s="98"/>
      <c r="H19" s="77"/>
      <c r="I19" s="79"/>
      <c r="J19" s="94"/>
      <c r="L19">
        <f>271-47</f>
        <v>224</v>
      </c>
    </row>
    <row r="20" spans="1:12" ht="15.75" x14ac:dyDescent="0.25">
      <c r="A20" s="17">
        <v>14</v>
      </c>
      <c r="B20" s="18" t="s">
        <v>13</v>
      </c>
      <c r="C20" s="29">
        <v>418</v>
      </c>
      <c r="D20" s="20">
        <v>1486</v>
      </c>
      <c r="E20" s="99"/>
      <c r="F20" s="102"/>
      <c r="G20" s="99"/>
      <c r="H20" s="70"/>
      <c r="I20" s="80"/>
      <c r="J20" s="93"/>
    </row>
    <row r="21" spans="1:12" ht="15.75" x14ac:dyDescent="0.25">
      <c r="A21" s="6">
        <v>3</v>
      </c>
      <c r="B21" s="34" t="s">
        <v>84</v>
      </c>
      <c r="C21" s="23">
        <f>SUM(C22:C32)</f>
        <v>4229</v>
      </c>
      <c r="D21" s="23">
        <f>SUM(D22:D32)</f>
        <v>14476</v>
      </c>
      <c r="E21" s="24"/>
      <c r="F21" s="25">
        <f>SUM(F22:F32)</f>
        <v>4222</v>
      </c>
      <c r="G21" s="25">
        <f>SUM(G22:G32)</f>
        <v>14476</v>
      </c>
      <c r="H21" s="32"/>
      <c r="I21" s="27">
        <v>4</v>
      </c>
      <c r="J21" s="28"/>
    </row>
    <row r="22" spans="1:12" ht="20.25" customHeight="1" x14ac:dyDescent="0.25">
      <c r="A22" s="17">
        <v>15</v>
      </c>
      <c r="B22" s="18" t="s">
        <v>15</v>
      </c>
      <c r="C22" s="29">
        <v>520</v>
      </c>
      <c r="D22" s="20">
        <v>2176</v>
      </c>
      <c r="E22" s="84" t="s">
        <v>163</v>
      </c>
      <c r="F22" s="73">
        <f>C22+C23-7</f>
        <v>1043</v>
      </c>
      <c r="G22" s="73">
        <f>SUM(D22:D23)</f>
        <v>3606</v>
      </c>
      <c r="H22" s="69" t="s">
        <v>93</v>
      </c>
      <c r="I22" s="107"/>
      <c r="J22" s="81" t="s">
        <v>146</v>
      </c>
    </row>
    <row r="23" spans="1:12" ht="24.75" customHeight="1" x14ac:dyDescent="0.25">
      <c r="A23" s="17">
        <v>16</v>
      </c>
      <c r="B23" s="18" t="s">
        <v>16</v>
      </c>
      <c r="C23" s="29">
        <v>530</v>
      </c>
      <c r="D23" s="20">
        <v>1430</v>
      </c>
      <c r="E23" s="99"/>
      <c r="F23" s="75"/>
      <c r="G23" s="75"/>
      <c r="H23" s="70"/>
      <c r="I23" s="108"/>
      <c r="J23" s="93"/>
      <c r="K23" s="3"/>
    </row>
    <row r="24" spans="1:12" ht="15.75" x14ac:dyDescent="0.25">
      <c r="A24" s="17">
        <v>17</v>
      </c>
      <c r="B24" s="18" t="s">
        <v>17</v>
      </c>
      <c r="C24" s="29">
        <v>394</v>
      </c>
      <c r="D24" s="20">
        <v>1348</v>
      </c>
      <c r="E24" s="97" t="s">
        <v>88</v>
      </c>
      <c r="F24" s="73">
        <f>SUM(C24:C27)</f>
        <v>1352</v>
      </c>
      <c r="G24" s="73">
        <f>SUM(D24:D27)</f>
        <v>4706</v>
      </c>
      <c r="H24" s="69" t="s">
        <v>94</v>
      </c>
      <c r="I24" s="107"/>
      <c r="J24" s="81" t="s">
        <v>142</v>
      </c>
    </row>
    <row r="25" spans="1:12" ht="15.75" x14ac:dyDescent="0.25">
      <c r="A25" s="17">
        <v>18</v>
      </c>
      <c r="B25" s="18" t="s">
        <v>18</v>
      </c>
      <c r="C25" s="29">
        <v>441</v>
      </c>
      <c r="D25" s="20">
        <v>1466</v>
      </c>
      <c r="E25" s="98"/>
      <c r="F25" s="74"/>
      <c r="G25" s="74"/>
      <c r="H25" s="77"/>
      <c r="I25" s="109"/>
      <c r="J25" s="82"/>
    </row>
    <row r="26" spans="1:12" ht="15.75" x14ac:dyDescent="0.25">
      <c r="A26" s="17">
        <v>19</v>
      </c>
      <c r="B26" s="18" t="s">
        <v>19</v>
      </c>
      <c r="C26" s="29">
        <v>259</v>
      </c>
      <c r="D26" s="20">
        <v>974</v>
      </c>
      <c r="E26" s="98"/>
      <c r="F26" s="74"/>
      <c r="G26" s="74"/>
      <c r="H26" s="77"/>
      <c r="I26" s="109"/>
      <c r="J26" s="82"/>
    </row>
    <row r="27" spans="1:12" ht="15.75" x14ac:dyDescent="0.25">
      <c r="A27" s="17">
        <v>20</v>
      </c>
      <c r="B27" s="18" t="s">
        <v>20</v>
      </c>
      <c r="C27" s="29">
        <v>258</v>
      </c>
      <c r="D27" s="20">
        <v>918</v>
      </c>
      <c r="E27" s="99"/>
      <c r="F27" s="75"/>
      <c r="G27" s="75"/>
      <c r="H27" s="70"/>
      <c r="I27" s="108"/>
      <c r="J27" s="83"/>
      <c r="K27" s="3"/>
    </row>
    <row r="28" spans="1:12" ht="15.75" x14ac:dyDescent="0.25">
      <c r="A28" s="17">
        <v>21</v>
      </c>
      <c r="B28" s="18" t="s">
        <v>21</v>
      </c>
      <c r="C28" s="29">
        <v>550</v>
      </c>
      <c r="D28" s="20">
        <v>1862</v>
      </c>
      <c r="E28" s="88" t="s">
        <v>89</v>
      </c>
      <c r="F28" s="87">
        <f>SUM(C28:C30)</f>
        <v>1179</v>
      </c>
      <c r="G28" s="87">
        <f>SUM(D28:D30)</f>
        <v>3996</v>
      </c>
      <c r="H28" s="89" t="s">
        <v>95</v>
      </c>
      <c r="I28" s="90"/>
      <c r="J28" s="91" t="s">
        <v>147</v>
      </c>
    </row>
    <row r="29" spans="1:12" ht="18.75" customHeight="1" x14ac:dyDescent="0.25">
      <c r="A29" s="17">
        <v>22</v>
      </c>
      <c r="B29" s="18" t="s">
        <v>22</v>
      </c>
      <c r="C29" s="29">
        <v>248</v>
      </c>
      <c r="D29" s="20">
        <v>849</v>
      </c>
      <c r="E29" s="88"/>
      <c r="F29" s="88"/>
      <c r="G29" s="88"/>
      <c r="H29" s="89"/>
      <c r="I29" s="90"/>
      <c r="J29" s="92"/>
    </row>
    <row r="30" spans="1:12" ht="15.75" customHeight="1" x14ac:dyDescent="0.25">
      <c r="A30" s="17">
        <v>23</v>
      </c>
      <c r="B30" s="18" t="s">
        <v>23</v>
      </c>
      <c r="C30" s="29">
        <v>381</v>
      </c>
      <c r="D30" s="20">
        <v>1285</v>
      </c>
      <c r="E30" s="88"/>
      <c r="F30" s="88"/>
      <c r="G30" s="88"/>
      <c r="H30" s="89"/>
      <c r="I30" s="90"/>
      <c r="J30" s="92"/>
    </row>
    <row r="31" spans="1:12" ht="17.25" customHeight="1" x14ac:dyDescent="0.25">
      <c r="A31" s="35">
        <v>24</v>
      </c>
      <c r="B31" s="18" t="s">
        <v>24</v>
      </c>
      <c r="C31" s="29">
        <v>290</v>
      </c>
      <c r="D31" s="20">
        <v>995</v>
      </c>
      <c r="E31" s="84" t="s">
        <v>92</v>
      </c>
      <c r="F31" s="73">
        <f>SUM(C31:C32)</f>
        <v>648</v>
      </c>
      <c r="G31" s="73">
        <f>SUM(D31:D32)</f>
        <v>2168</v>
      </c>
      <c r="H31" s="69" t="s">
        <v>96</v>
      </c>
      <c r="I31" s="36"/>
      <c r="J31" s="81" t="s">
        <v>148</v>
      </c>
    </row>
    <row r="32" spans="1:12" ht="17.25" customHeight="1" x14ac:dyDescent="0.25">
      <c r="A32" s="17">
        <v>25</v>
      </c>
      <c r="B32" s="18" t="s">
        <v>25</v>
      </c>
      <c r="C32" s="29">
        <v>358</v>
      </c>
      <c r="D32" s="20">
        <v>1173</v>
      </c>
      <c r="E32" s="86"/>
      <c r="F32" s="75"/>
      <c r="G32" s="75"/>
      <c r="H32" s="70"/>
      <c r="I32" s="37"/>
      <c r="J32" s="93"/>
    </row>
    <row r="33" spans="1:11" ht="15.75" x14ac:dyDescent="0.25">
      <c r="A33" s="6">
        <v>4</v>
      </c>
      <c r="B33" s="34" t="s">
        <v>85</v>
      </c>
      <c r="C33" s="23">
        <f>SUM(C34:C41)</f>
        <v>2849</v>
      </c>
      <c r="D33" s="23">
        <f>SUM(D34:D41)</f>
        <v>11548</v>
      </c>
      <c r="E33" s="38"/>
      <c r="F33" s="39">
        <f>F34+F36+F39</f>
        <v>2849</v>
      </c>
      <c r="G33" s="39">
        <f>G34+G36+G39</f>
        <v>11548</v>
      </c>
      <c r="H33" s="40"/>
      <c r="I33" s="27">
        <v>3</v>
      </c>
      <c r="J33" s="28"/>
    </row>
    <row r="34" spans="1:11" ht="20.25" customHeight="1" x14ac:dyDescent="0.25">
      <c r="A34" s="17">
        <v>26</v>
      </c>
      <c r="B34" s="18" t="s">
        <v>26</v>
      </c>
      <c r="C34" s="29">
        <v>487</v>
      </c>
      <c r="D34" s="20">
        <v>2196</v>
      </c>
      <c r="E34" s="97" t="s">
        <v>117</v>
      </c>
      <c r="F34" s="73">
        <f>C34+C35</f>
        <v>877</v>
      </c>
      <c r="G34" s="73">
        <f>D34+D35</f>
        <v>3805</v>
      </c>
      <c r="H34" s="69" t="s">
        <v>97</v>
      </c>
      <c r="I34" s="78"/>
      <c r="J34" s="81" t="s">
        <v>149</v>
      </c>
    </row>
    <row r="35" spans="1:11" ht="23.25" customHeight="1" x14ac:dyDescent="0.25">
      <c r="A35" s="17">
        <v>27</v>
      </c>
      <c r="B35" s="41" t="s">
        <v>27</v>
      </c>
      <c r="C35" s="29">
        <v>390</v>
      </c>
      <c r="D35" s="20">
        <v>1609</v>
      </c>
      <c r="E35" s="99"/>
      <c r="F35" s="75"/>
      <c r="G35" s="75"/>
      <c r="H35" s="70"/>
      <c r="I35" s="80"/>
      <c r="J35" s="93"/>
    </row>
    <row r="36" spans="1:11" ht="15.75" customHeight="1" x14ac:dyDescent="0.25">
      <c r="A36" s="17">
        <v>28</v>
      </c>
      <c r="B36" s="41" t="s">
        <v>28</v>
      </c>
      <c r="C36" s="29">
        <v>362</v>
      </c>
      <c r="D36" s="20">
        <v>1368</v>
      </c>
      <c r="E36" s="84" t="s">
        <v>115</v>
      </c>
      <c r="F36" s="73">
        <f>C36+C37+C38</f>
        <v>1027</v>
      </c>
      <c r="G36" s="73">
        <f>D36+D37+D38</f>
        <v>4135</v>
      </c>
      <c r="H36" s="69" t="s">
        <v>98</v>
      </c>
      <c r="I36" s="78"/>
      <c r="J36" s="81" t="s">
        <v>150</v>
      </c>
    </row>
    <row r="37" spans="1:11" ht="20.25" customHeight="1" x14ac:dyDescent="0.25">
      <c r="A37" s="17">
        <v>29</v>
      </c>
      <c r="B37" s="42" t="s">
        <v>29</v>
      </c>
      <c r="C37" s="21">
        <v>433</v>
      </c>
      <c r="D37" s="43">
        <v>1720</v>
      </c>
      <c r="E37" s="85"/>
      <c r="F37" s="74"/>
      <c r="G37" s="74"/>
      <c r="H37" s="77"/>
      <c r="I37" s="79"/>
      <c r="J37" s="82"/>
      <c r="K37" s="3"/>
    </row>
    <row r="38" spans="1:11" ht="19.5" customHeight="1" x14ac:dyDescent="0.25">
      <c r="A38" s="17">
        <v>30</v>
      </c>
      <c r="B38" s="41" t="s">
        <v>30</v>
      </c>
      <c r="C38" s="29">
        <v>232</v>
      </c>
      <c r="D38" s="20">
        <v>1047</v>
      </c>
      <c r="E38" s="86"/>
      <c r="F38" s="75"/>
      <c r="G38" s="75"/>
      <c r="H38" s="70"/>
      <c r="I38" s="80"/>
      <c r="J38" s="83"/>
    </row>
    <row r="39" spans="1:11" ht="17.25" customHeight="1" x14ac:dyDescent="0.25">
      <c r="A39" s="17">
        <v>31</v>
      </c>
      <c r="B39" s="41" t="s">
        <v>31</v>
      </c>
      <c r="C39" s="29">
        <v>602</v>
      </c>
      <c r="D39" s="20">
        <v>2354</v>
      </c>
      <c r="E39" s="84" t="s">
        <v>116</v>
      </c>
      <c r="F39" s="73">
        <f>C39+C40+C41</f>
        <v>945</v>
      </c>
      <c r="G39" s="73">
        <f>D39+D40+D41</f>
        <v>3608</v>
      </c>
      <c r="H39" s="69" t="s">
        <v>99</v>
      </c>
      <c r="I39" s="44"/>
      <c r="J39" s="81" t="s">
        <v>151</v>
      </c>
    </row>
    <row r="40" spans="1:11" ht="18" customHeight="1" x14ac:dyDescent="0.25">
      <c r="A40" s="17">
        <v>32</v>
      </c>
      <c r="B40" s="42" t="s">
        <v>32</v>
      </c>
      <c r="C40" s="21">
        <v>69</v>
      </c>
      <c r="D40" s="45">
        <v>223</v>
      </c>
      <c r="E40" s="85"/>
      <c r="F40" s="74"/>
      <c r="G40" s="74"/>
      <c r="H40" s="77"/>
      <c r="I40" s="46"/>
      <c r="J40" s="94"/>
    </row>
    <row r="41" spans="1:11" ht="17.25" customHeight="1" x14ac:dyDescent="0.25">
      <c r="A41" s="17">
        <v>33</v>
      </c>
      <c r="B41" s="42" t="s">
        <v>33</v>
      </c>
      <c r="C41" s="21">
        <v>274</v>
      </c>
      <c r="D41" s="45">
        <v>1031</v>
      </c>
      <c r="E41" s="86"/>
      <c r="F41" s="75"/>
      <c r="G41" s="75"/>
      <c r="H41" s="70"/>
      <c r="I41" s="47"/>
      <c r="J41" s="93"/>
    </row>
    <row r="42" spans="1:11" ht="23.25" customHeight="1" x14ac:dyDescent="0.25">
      <c r="A42" s="6">
        <v>5</v>
      </c>
      <c r="B42" s="66" t="s">
        <v>112</v>
      </c>
      <c r="C42" s="49">
        <f>SUM(C43:C50)</f>
        <v>1843</v>
      </c>
      <c r="D42" s="49">
        <f>SUM(D43:D50)</f>
        <v>7886</v>
      </c>
      <c r="E42" s="50"/>
      <c r="F42" s="51">
        <f>F43+F47</f>
        <v>1843</v>
      </c>
      <c r="G42" s="51">
        <f>G43+G47</f>
        <v>7886</v>
      </c>
      <c r="H42" s="52"/>
      <c r="I42" s="53">
        <v>2</v>
      </c>
      <c r="J42" s="54"/>
    </row>
    <row r="43" spans="1:11" ht="20.25" customHeight="1" x14ac:dyDescent="0.25">
      <c r="A43" s="17">
        <v>34</v>
      </c>
      <c r="B43" s="18" t="s">
        <v>34</v>
      </c>
      <c r="C43" s="29">
        <v>206</v>
      </c>
      <c r="D43" s="20">
        <v>823</v>
      </c>
      <c r="E43" s="84" t="s">
        <v>129</v>
      </c>
      <c r="F43" s="73">
        <f>C43+C44+C45+C46</f>
        <v>978</v>
      </c>
      <c r="G43" s="73">
        <f>D43+D44+D45+D46</f>
        <v>4165</v>
      </c>
      <c r="H43" s="76" t="s">
        <v>128</v>
      </c>
      <c r="I43" s="78"/>
      <c r="J43" s="81" t="s">
        <v>152</v>
      </c>
    </row>
    <row r="44" spans="1:11" ht="19.5" customHeight="1" x14ac:dyDescent="0.25">
      <c r="A44" s="17">
        <v>35</v>
      </c>
      <c r="B44" s="18" t="s">
        <v>35</v>
      </c>
      <c r="C44" s="29">
        <v>298</v>
      </c>
      <c r="D44" s="20">
        <v>1188</v>
      </c>
      <c r="E44" s="85"/>
      <c r="F44" s="74"/>
      <c r="G44" s="74"/>
      <c r="H44" s="77"/>
      <c r="I44" s="79"/>
      <c r="J44" s="82"/>
    </row>
    <row r="45" spans="1:11" ht="18" customHeight="1" x14ac:dyDescent="0.25">
      <c r="A45" s="17">
        <v>36</v>
      </c>
      <c r="B45" s="42" t="s">
        <v>39</v>
      </c>
      <c r="C45" s="21">
        <v>170</v>
      </c>
      <c r="D45" s="20">
        <v>812</v>
      </c>
      <c r="E45" s="85"/>
      <c r="F45" s="74"/>
      <c r="G45" s="74"/>
      <c r="H45" s="77"/>
      <c r="I45" s="79"/>
      <c r="J45" s="82"/>
    </row>
    <row r="46" spans="1:11" ht="18.75" customHeight="1" x14ac:dyDescent="0.25">
      <c r="A46" s="17">
        <v>37</v>
      </c>
      <c r="B46" s="18" t="s">
        <v>41</v>
      </c>
      <c r="C46" s="29">
        <v>304</v>
      </c>
      <c r="D46" s="20">
        <v>1342</v>
      </c>
      <c r="E46" s="86"/>
      <c r="F46" s="75"/>
      <c r="G46" s="75"/>
      <c r="H46" s="70"/>
      <c r="I46" s="80"/>
      <c r="J46" s="83"/>
    </row>
    <row r="47" spans="1:11" ht="18.75" customHeight="1" x14ac:dyDescent="0.25">
      <c r="A47" s="17">
        <v>38</v>
      </c>
      <c r="B47" s="42" t="s">
        <v>38</v>
      </c>
      <c r="C47" s="21">
        <v>174</v>
      </c>
      <c r="D47" s="20">
        <v>803</v>
      </c>
      <c r="E47" s="84" t="s">
        <v>130</v>
      </c>
      <c r="F47" s="73">
        <f>C47+C48+C49+C50</f>
        <v>865</v>
      </c>
      <c r="G47" s="73">
        <f>D47+D48+D49+D50</f>
        <v>3721</v>
      </c>
      <c r="H47" s="76" t="s">
        <v>132</v>
      </c>
      <c r="I47" s="107"/>
      <c r="J47" s="81" t="s">
        <v>162</v>
      </c>
    </row>
    <row r="48" spans="1:11" ht="19.5" customHeight="1" x14ac:dyDescent="0.25">
      <c r="A48" s="17">
        <v>39</v>
      </c>
      <c r="B48" s="18" t="s">
        <v>36</v>
      </c>
      <c r="C48" s="29">
        <v>205</v>
      </c>
      <c r="D48" s="20">
        <v>727</v>
      </c>
      <c r="E48" s="85"/>
      <c r="F48" s="74"/>
      <c r="G48" s="74"/>
      <c r="H48" s="77"/>
      <c r="I48" s="109"/>
      <c r="J48" s="94"/>
    </row>
    <row r="49" spans="1:12" ht="18.75" customHeight="1" x14ac:dyDescent="0.25">
      <c r="A49" s="17">
        <v>40</v>
      </c>
      <c r="B49" s="18" t="s">
        <v>37</v>
      </c>
      <c r="C49" s="29">
        <v>185</v>
      </c>
      <c r="D49" s="20">
        <v>885</v>
      </c>
      <c r="E49" s="85"/>
      <c r="F49" s="74"/>
      <c r="G49" s="74"/>
      <c r="H49" s="77"/>
      <c r="I49" s="109"/>
      <c r="J49" s="94"/>
    </row>
    <row r="50" spans="1:12" ht="18.75" customHeight="1" x14ac:dyDescent="0.25">
      <c r="A50" s="17">
        <v>41</v>
      </c>
      <c r="B50" s="42" t="s">
        <v>40</v>
      </c>
      <c r="C50" s="21">
        <v>301</v>
      </c>
      <c r="D50" s="20">
        <v>1306</v>
      </c>
      <c r="E50" s="86"/>
      <c r="F50" s="75"/>
      <c r="G50" s="75"/>
      <c r="H50" s="70"/>
      <c r="I50" s="108"/>
      <c r="J50" s="93"/>
    </row>
    <row r="51" spans="1:12" ht="15.75" customHeight="1" x14ac:dyDescent="0.25">
      <c r="A51" s="6">
        <v>6</v>
      </c>
      <c r="B51" s="48" t="s">
        <v>111</v>
      </c>
      <c r="C51" s="49">
        <f>C52+C53+C54+C55</f>
        <v>1314</v>
      </c>
      <c r="D51" s="49">
        <f>D52+D53+D54+D55</f>
        <v>4398</v>
      </c>
      <c r="E51" s="34"/>
      <c r="F51" s="55">
        <f>F52+F55</f>
        <v>1314</v>
      </c>
      <c r="G51" s="55">
        <f>G52+G55</f>
        <v>4398</v>
      </c>
      <c r="H51" s="56"/>
      <c r="I51" s="6">
        <v>2</v>
      </c>
      <c r="J51" s="28"/>
    </row>
    <row r="52" spans="1:12" ht="15.75" customHeight="1" x14ac:dyDescent="0.25">
      <c r="A52" s="17">
        <v>42</v>
      </c>
      <c r="B52" s="18" t="s">
        <v>42</v>
      </c>
      <c r="C52" s="29">
        <v>314</v>
      </c>
      <c r="D52" s="20">
        <v>1073</v>
      </c>
      <c r="E52" s="84" t="s">
        <v>120</v>
      </c>
      <c r="F52" s="73">
        <f>C52+C53+C54</f>
        <v>835</v>
      </c>
      <c r="G52" s="73">
        <f>D52+D53+D54</f>
        <v>2749</v>
      </c>
      <c r="H52" s="69" t="s">
        <v>100</v>
      </c>
      <c r="I52" s="78"/>
      <c r="J52" s="81" t="s">
        <v>140</v>
      </c>
    </row>
    <row r="53" spans="1:12" ht="15.75" x14ac:dyDescent="0.25">
      <c r="A53" s="17">
        <v>43</v>
      </c>
      <c r="B53" s="18" t="s">
        <v>43</v>
      </c>
      <c r="C53" s="29">
        <v>220</v>
      </c>
      <c r="D53" s="20">
        <v>800</v>
      </c>
      <c r="E53" s="85"/>
      <c r="F53" s="74"/>
      <c r="G53" s="74"/>
      <c r="H53" s="77"/>
      <c r="I53" s="79"/>
      <c r="J53" s="82"/>
      <c r="L53" s="3"/>
    </row>
    <row r="54" spans="1:12" ht="15.75" x14ac:dyDescent="0.25">
      <c r="A54" s="17">
        <v>44</v>
      </c>
      <c r="B54" s="18" t="s">
        <v>44</v>
      </c>
      <c r="C54" s="29">
        <v>301</v>
      </c>
      <c r="D54" s="20">
        <v>876</v>
      </c>
      <c r="E54" s="86"/>
      <c r="F54" s="75"/>
      <c r="G54" s="75"/>
      <c r="H54" s="70"/>
      <c r="I54" s="80"/>
      <c r="J54" s="83"/>
    </row>
    <row r="55" spans="1:12" ht="22.5" x14ac:dyDescent="0.25">
      <c r="A55" s="17">
        <v>45</v>
      </c>
      <c r="B55" s="18" t="s">
        <v>45</v>
      </c>
      <c r="C55" s="29">
        <v>479</v>
      </c>
      <c r="D55" s="20">
        <v>1649</v>
      </c>
      <c r="E55" s="30" t="s">
        <v>118</v>
      </c>
      <c r="F55" s="31">
        <f>C55</f>
        <v>479</v>
      </c>
      <c r="G55" s="31">
        <f>D55</f>
        <v>1649</v>
      </c>
      <c r="H55" s="57" t="s">
        <v>45</v>
      </c>
      <c r="I55" s="18"/>
      <c r="J55" s="58" t="s">
        <v>121</v>
      </c>
    </row>
    <row r="56" spans="1:12" ht="19.5" customHeight="1" x14ac:dyDescent="0.25">
      <c r="A56" s="17">
        <v>7</v>
      </c>
      <c r="B56" s="34" t="s">
        <v>110</v>
      </c>
      <c r="C56" s="23">
        <f>SUM(C57:C66)</f>
        <v>2668</v>
      </c>
      <c r="D56" s="23">
        <f>SUM(D57:D66)</f>
        <v>10763</v>
      </c>
      <c r="E56" s="24"/>
      <c r="F56" s="14">
        <f>F57+F59+F62+F65</f>
        <v>2668</v>
      </c>
      <c r="G56" s="14">
        <f>G57+G59+G62+G65</f>
        <v>10763</v>
      </c>
      <c r="H56" s="32"/>
      <c r="I56" s="27">
        <v>4</v>
      </c>
      <c r="J56" s="28"/>
    </row>
    <row r="57" spans="1:12" ht="21.75" customHeight="1" x14ac:dyDescent="0.25">
      <c r="A57" s="17">
        <v>46</v>
      </c>
      <c r="B57" s="18" t="s">
        <v>46</v>
      </c>
      <c r="C57" s="29">
        <v>389</v>
      </c>
      <c r="D57" s="20">
        <v>1550</v>
      </c>
      <c r="E57" s="97" t="s">
        <v>80</v>
      </c>
      <c r="F57" s="115">
        <f>C57+C58</f>
        <v>789</v>
      </c>
      <c r="G57" s="73">
        <f>D57+D58</f>
        <v>3043</v>
      </c>
      <c r="H57" s="69" t="s">
        <v>101</v>
      </c>
      <c r="I57" s="44"/>
      <c r="J57" s="81" t="s">
        <v>153</v>
      </c>
    </row>
    <row r="58" spans="1:12" ht="21.75" customHeight="1" x14ac:dyDescent="0.25">
      <c r="A58" s="17">
        <v>47</v>
      </c>
      <c r="B58" s="18" t="s">
        <v>47</v>
      </c>
      <c r="C58" s="29">
        <v>400</v>
      </c>
      <c r="D58" s="20">
        <v>1493</v>
      </c>
      <c r="E58" s="99"/>
      <c r="F58" s="102"/>
      <c r="G58" s="75"/>
      <c r="H58" s="70"/>
      <c r="I58" s="47"/>
      <c r="J58" s="93"/>
    </row>
    <row r="59" spans="1:12" ht="21" customHeight="1" x14ac:dyDescent="0.25">
      <c r="A59" s="17">
        <v>48</v>
      </c>
      <c r="B59" s="18" t="s">
        <v>48</v>
      </c>
      <c r="C59" s="29">
        <v>334</v>
      </c>
      <c r="D59" s="20">
        <v>1374</v>
      </c>
      <c r="E59" s="84" t="s">
        <v>125</v>
      </c>
      <c r="F59" s="100">
        <f>C59+C60+130</f>
        <v>692</v>
      </c>
      <c r="G59" s="73">
        <f>D59+D60+500</f>
        <v>2782</v>
      </c>
      <c r="H59" s="69" t="s">
        <v>102</v>
      </c>
      <c r="I59" s="78"/>
      <c r="J59" s="81" t="s">
        <v>156</v>
      </c>
    </row>
    <row r="60" spans="1:12" ht="20.25" customHeight="1" x14ac:dyDescent="0.25">
      <c r="A60" s="17">
        <v>49</v>
      </c>
      <c r="B60" s="18" t="s">
        <v>49</v>
      </c>
      <c r="C60" s="29">
        <v>228</v>
      </c>
      <c r="D60" s="20">
        <v>908</v>
      </c>
      <c r="E60" s="98"/>
      <c r="F60" s="101"/>
      <c r="G60" s="74"/>
      <c r="H60" s="77"/>
      <c r="I60" s="79"/>
      <c r="J60" s="82"/>
    </row>
    <row r="61" spans="1:12" ht="25.5" customHeight="1" x14ac:dyDescent="0.25">
      <c r="A61" s="17">
        <v>50</v>
      </c>
      <c r="B61" s="18" t="s">
        <v>55</v>
      </c>
      <c r="C61" s="29">
        <v>269</v>
      </c>
      <c r="D61" s="20">
        <v>1090</v>
      </c>
      <c r="E61" s="99"/>
      <c r="F61" s="102"/>
      <c r="G61" s="75"/>
      <c r="H61" s="70"/>
      <c r="I61" s="80"/>
      <c r="J61" s="83"/>
    </row>
    <row r="62" spans="1:12" ht="15.75" customHeight="1" x14ac:dyDescent="0.25">
      <c r="A62" s="17">
        <v>51</v>
      </c>
      <c r="B62" s="18" t="s">
        <v>50</v>
      </c>
      <c r="C62" s="29">
        <v>157</v>
      </c>
      <c r="D62" s="20">
        <v>436</v>
      </c>
      <c r="E62" s="84" t="s">
        <v>164</v>
      </c>
      <c r="F62" s="73">
        <v>596</v>
      </c>
      <c r="G62" s="67">
        <f>D62+D63+D64</f>
        <v>2285</v>
      </c>
      <c r="H62" s="89" t="s">
        <v>133</v>
      </c>
      <c r="I62" s="59"/>
      <c r="J62" s="81" t="s">
        <v>154</v>
      </c>
    </row>
    <row r="63" spans="1:12" ht="15.75" x14ac:dyDescent="0.25">
      <c r="A63" s="17">
        <v>52</v>
      </c>
      <c r="B63" s="18" t="s">
        <v>51</v>
      </c>
      <c r="C63" s="29">
        <v>221</v>
      </c>
      <c r="D63" s="20">
        <v>977</v>
      </c>
      <c r="E63" s="85"/>
      <c r="F63" s="74"/>
      <c r="G63" s="112"/>
      <c r="H63" s="89"/>
      <c r="I63" s="60"/>
      <c r="J63" s="82"/>
    </row>
    <row r="64" spans="1:12" ht="15.75" x14ac:dyDescent="0.25">
      <c r="A64" s="17">
        <v>53</v>
      </c>
      <c r="B64" s="18" t="s">
        <v>52</v>
      </c>
      <c r="C64" s="29">
        <v>186</v>
      </c>
      <c r="D64" s="20">
        <v>872</v>
      </c>
      <c r="E64" s="86"/>
      <c r="F64" s="75"/>
      <c r="G64" s="68"/>
      <c r="H64" s="89"/>
      <c r="I64" s="60"/>
      <c r="J64" s="83"/>
    </row>
    <row r="65" spans="1:11" ht="41.25" customHeight="1" x14ac:dyDescent="0.25">
      <c r="A65" s="17">
        <v>54</v>
      </c>
      <c r="B65" s="18" t="s">
        <v>53</v>
      </c>
      <c r="C65" s="29">
        <v>221</v>
      </c>
      <c r="D65" s="20">
        <v>1013</v>
      </c>
      <c r="E65" s="84" t="s">
        <v>165</v>
      </c>
      <c r="F65" s="73">
        <v>591</v>
      </c>
      <c r="G65" s="67">
        <f>D65+D66+590</f>
        <v>2653</v>
      </c>
      <c r="H65" s="69" t="s">
        <v>134</v>
      </c>
      <c r="I65" s="71"/>
      <c r="J65" s="81" t="s">
        <v>155</v>
      </c>
    </row>
    <row r="66" spans="1:11" ht="48" customHeight="1" x14ac:dyDescent="0.25">
      <c r="A66" s="17">
        <v>55</v>
      </c>
      <c r="B66" s="18" t="s">
        <v>54</v>
      </c>
      <c r="C66" s="29">
        <v>263</v>
      </c>
      <c r="D66" s="20">
        <v>1050</v>
      </c>
      <c r="E66" s="86"/>
      <c r="F66" s="99"/>
      <c r="G66" s="68"/>
      <c r="H66" s="70"/>
      <c r="I66" s="72"/>
      <c r="J66" s="83"/>
    </row>
    <row r="67" spans="1:11" ht="15.75" x14ac:dyDescent="0.25">
      <c r="A67" s="6">
        <v>8</v>
      </c>
      <c r="B67" s="34" t="s">
        <v>109</v>
      </c>
      <c r="C67" s="23">
        <f>SUM(C68:C82)</f>
        <v>5444</v>
      </c>
      <c r="D67" s="23">
        <f>SUM(D68:D82)</f>
        <v>21333</v>
      </c>
      <c r="E67" s="61"/>
      <c r="F67" s="51">
        <f>F68+F71+F74+F77+F81</f>
        <v>5444</v>
      </c>
      <c r="G67" s="51">
        <f>G68+G71+G74+G77+G80+G81</f>
        <v>21333</v>
      </c>
      <c r="H67" s="57"/>
      <c r="I67" s="62">
        <v>5</v>
      </c>
      <c r="J67" s="63"/>
    </row>
    <row r="68" spans="1:11" ht="15.75" customHeight="1" x14ac:dyDescent="0.25">
      <c r="A68" s="17">
        <v>56</v>
      </c>
      <c r="B68" s="18" t="s">
        <v>56</v>
      </c>
      <c r="C68" s="29">
        <v>326</v>
      </c>
      <c r="D68" s="20">
        <v>1243</v>
      </c>
      <c r="E68" s="105" t="s">
        <v>113</v>
      </c>
      <c r="F68" s="73">
        <f>224++C68+C69+C70</f>
        <v>1198</v>
      </c>
      <c r="G68" s="67">
        <f>D68+D69+D70+1127</f>
        <v>5188</v>
      </c>
      <c r="H68" s="118" t="s">
        <v>103</v>
      </c>
      <c r="I68" s="67"/>
      <c r="J68" s="121" t="s">
        <v>157</v>
      </c>
    </row>
    <row r="69" spans="1:11" ht="15.75" x14ac:dyDescent="0.25">
      <c r="A69" s="17">
        <v>57</v>
      </c>
      <c r="B69" s="18" t="s">
        <v>62</v>
      </c>
      <c r="C69" s="29">
        <v>266</v>
      </c>
      <c r="D69" s="20">
        <v>1065</v>
      </c>
      <c r="E69" s="105"/>
      <c r="F69" s="74"/>
      <c r="G69" s="112"/>
      <c r="H69" s="119"/>
      <c r="I69" s="112"/>
      <c r="J69" s="122"/>
    </row>
    <row r="70" spans="1:11" ht="15.75" x14ac:dyDescent="0.25">
      <c r="A70" s="17">
        <v>58</v>
      </c>
      <c r="B70" s="18" t="s">
        <v>57</v>
      </c>
      <c r="C70" s="29">
        <v>382</v>
      </c>
      <c r="D70" s="20">
        <v>1753</v>
      </c>
      <c r="E70" s="105"/>
      <c r="F70" s="75"/>
      <c r="G70" s="68"/>
      <c r="H70" s="120"/>
      <c r="I70" s="68"/>
      <c r="J70" s="123"/>
    </row>
    <row r="71" spans="1:11" ht="15.75" x14ac:dyDescent="0.25">
      <c r="A71" s="17">
        <v>59</v>
      </c>
      <c r="B71" s="18" t="s">
        <v>58</v>
      </c>
      <c r="C71" s="29">
        <v>264</v>
      </c>
      <c r="D71" s="20">
        <v>1287</v>
      </c>
      <c r="E71" s="84" t="s">
        <v>114</v>
      </c>
      <c r="F71" s="73">
        <f>40+C72+C73</f>
        <v>1095</v>
      </c>
      <c r="G71" s="113">
        <f>160+D72+D73</f>
        <v>4201</v>
      </c>
      <c r="H71" s="114" t="s">
        <v>104</v>
      </c>
      <c r="I71" s="113"/>
      <c r="J71" s="116" t="s">
        <v>158</v>
      </c>
      <c r="K71" s="3"/>
    </row>
    <row r="72" spans="1:11" ht="15.75" x14ac:dyDescent="0.25">
      <c r="A72" s="17">
        <v>60</v>
      </c>
      <c r="B72" s="18" t="s">
        <v>61</v>
      </c>
      <c r="C72" s="29">
        <v>469</v>
      </c>
      <c r="D72" s="20">
        <v>1629</v>
      </c>
      <c r="E72" s="85"/>
      <c r="F72" s="74"/>
      <c r="G72" s="113"/>
      <c r="H72" s="114"/>
      <c r="I72" s="113"/>
      <c r="J72" s="117"/>
    </row>
    <row r="73" spans="1:11" ht="15.75" x14ac:dyDescent="0.25">
      <c r="A73" s="17">
        <v>61</v>
      </c>
      <c r="B73" s="18" t="s">
        <v>59</v>
      </c>
      <c r="C73" s="29">
        <v>586</v>
      </c>
      <c r="D73" s="20">
        <v>2412</v>
      </c>
      <c r="E73" s="86"/>
      <c r="F73" s="75"/>
      <c r="G73" s="113"/>
      <c r="H73" s="114"/>
      <c r="I73" s="113"/>
      <c r="J73" s="117"/>
    </row>
    <row r="74" spans="1:11" ht="15.75" customHeight="1" x14ac:dyDescent="0.25">
      <c r="A74" s="17">
        <v>62</v>
      </c>
      <c r="B74" s="18" t="s">
        <v>64</v>
      </c>
      <c r="C74" s="29">
        <v>340</v>
      </c>
      <c r="D74" s="20">
        <v>1204</v>
      </c>
      <c r="E74" s="84" t="s">
        <v>86</v>
      </c>
      <c r="F74" s="73">
        <v>1098</v>
      </c>
      <c r="G74" s="67">
        <f>SUM(D74:D76)</f>
        <v>3806</v>
      </c>
      <c r="H74" s="69" t="s">
        <v>105</v>
      </c>
      <c r="I74" s="78"/>
      <c r="J74" s="81" t="s">
        <v>159</v>
      </c>
    </row>
    <row r="75" spans="1:11" ht="15.75" x14ac:dyDescent="0.25">
      <c r="A75" s="17">
        <v>63</v>
      </c>
      <c r="B75" s="18" t="s">
        <v>69</v>
      </c>
      <c r="C75" s="29">
        <v>379</v>
      </c>
      <c r="D75" s="20">
        <v>1322</v>
      </c>
      <c r="E75" s="85"/>
      <c r="F75" s="74"/>
      <c r="G75" s="112"/>
      <c r="H75" s="77"/>
      <c r="I75" s="79"/>
      <c r="J75" s="94"/>
    </row>
    <row r="76" spans="1:11" ht="15.75" x14ac:dyDescent="0.25">
      <c r="A76" s="17">
        <v>64</v>
      </c>
      <c r="B76" s="18" t="s">
        <v>68</v>
      </c>
      <c r="C76" s="29">
        <v>379</v>
      </c>
      <c r="D76" s="20">
        <v>1280</v>
      </c>
      <c r="E76" s="86"/>
      <c r="F76" s="75"/>
      <c r="G76" s="68"/>
      <c r="H76" s="70"/>
      <c r="I76" s="80"/>
      <c r="J76" s="93"/>
    </row>
    <row r="77" spans="1:11" ht="15.75" customHeight="1" x14ac:dyDescent="0.25">
      <c r="A77" s="17">
        <v>65</v>
      </c>
      <c r="B77" s="18" t="s">
        <v>65</v>
      </c>
      <c r="C77" s="29">
        <v>534</v>
      </c>
      <c r="D77" s="20">
        <v>2123</v>
      </c>
      <c r="E77" s="84" t="s">
        <v>87</v>
      </c>
      <c r="F77" s="73">
        <f>SUM(C77:C80)</f>
        <v>1272</v>
      </c>
      <c r="G77" s="73">
        <f>SUM(D77:D80)</f>
        <v>5131</v>
      </c>
      <c r="H77" s="69" t="s">
        <v>106</v>
      </c>
      <c r="I77" s="78"/>
      <c r="J77" s="81" t="s">
        <v>160</v>
      </c>
    </row>
    <row r="78" spans="1:11" ht="15.75" x14ac:dyDescent="0.25">
      <c r="A78" s="17">
        <v>66</v>
      </c>
      <c r="B78" s="18" t="s">
        <v>66</v>
      </c>
      <c r="C78" s="29">
        <v>197</v>
      </c>
      <c r="D78" s="20">
        <v>887</v>
      </c>
      <c r="E78" s="85"/>
      <c r="F78" s="74"/>
      <c r="G78" s="74"/>
      <c r="H78" s="77"/>
      <c r="I78" s="79"/>
      <c r="J78" s="94"/>
    </row>
    <row r="79" spans="1:11" ht="15.75" x14ac:dyDescent="0.25">
      <c r="A79" s="17">
        <v>67</v>
      </c>
      <c r="B79" s="18" t="s">
        <v>70</v>
      </c>
      <c r="C79" s="29">
        <v>204</v>
      </c>
      <c r="D79" s="20">
        <v>813</v>
      </c>
      <c r="E79" s="85"/>
      <c r="F79" s="74"/>
      <c r="G79" s="74"/>
      <c r="H79" s="77"/>
      <c r="I79" s="79"/>
      <c r="J79" s="94"/>
    </row>
    <row r="80" spans="1:11" ht="15.75" x14ac:dyDescent="0.25">
      <c r="A80" s="17">
        <v>68</v>
      </c>
      <c r="B80" s="18" t="s">
        <v>67</v>
      </c>
      <c r="C80" s="29">
        <v>337</v>
      </c>
      <c r="D80" s="20">
        <v>1308</v>
      </c>
      <c r="E80" s="86"/>
      <c r="F80" s="75"/>
      <c r="G80" s="75"/>
      <c r="H80" s="70"/>
      <c r="I80" s="80"/>
      <c r="J80" s="93"/>
    </row>
    <row r="81" spans="1:10" ht="15.75" x14ac:dyDescent="0.25">
      <c r="A81" s="17">
        <v>69</v>
      </c>
      <c r="B81" s="18" t="s">
        <v>60</v>
      </c>
      <c r="C81" s="29">
        <v>359</v>
      </c>
      <c r="D81" s="20">
        <v>1383</v>
      </c>
      <c r="E81" s="97" t="s">
        <v>79</v>
      </c>
      <c r="F81" s="73">
        <f>C81+C82</f>
        <v>781</v>
      </c>
      <c r="G81" s="73">
        <f>D81+D82</f>
        <v>3007</v>
      </c>
      <c r="H81" s="69" t="s">
        <v>107</v>
      </c>
      <c r="I81" s="44"/>
      <c r="J81" s="81" t="s">
        <v>161</v>
      </c>
    </row>
    <row r="82" spans="1:10" ht="15.75" x14ac:dyDescent="0.25">
      <c r="A82" s="17">
        <v>70</v>
      </c>
      <c r="B82" s="18" t="s">
        <v>63</v>
      </c>
      <c r="C82" s="29">
        <v>422</v>
      </c>
      <c r="D82" s="20">
        <v>1624</v>
      </c>
      <c r="E82" s="99"/>
      <c r="F82" s="75"/>
      <c r="G82" s="75"/>
      <c r="H82" s="70"/>
      <c r="I82" s="47"/>
      <c r="J82" s="93"/>
    </row>
    <row r="83" spans="1:10" ht="18.75" x14ac:dyDescent="0.3">
      <c r="A83" s="110" t="s">
        <v>71</v>
      </c>
      <c r="B83" s="110"/>
      <c r="C83" s="64">
        <f>C5+C13+C21+C33+C42+C51+C56+C67</f>
        <v>22984</v>
      </c>
      <c r="D83" s="64">
        <f>D5+D13+D21+D33+D42+D51+D56+D67</f>
        <v>85651</v>
      </c>
      <c r="E83" s="24"/>
      <c r="F83" s="25">
        <f>F5+F13+F21+F33+F42+F51+F56+F67</f>
        <v>22984</v>
      </c>
      <c r="G83" s="25">
        <f>G5+G13+G21+G33+G42+G51+G56+G67</f>
        <v>85651</v>
      </c>
      <c r="H83" s="26"/>
      <c r="I83" s="27">
        <f>SUM(I5:I82)</f>
        <v>25</v>
      </c>
      <c r="J83" s="65"/>
    </row>
    <row r="84" spans="1:10" x14ac:dyDescent="0.25">
      <c r="A84" s="111"/>
      <c r="B84" s="111"/>
      <c r="C84" s="111"/>
      <c r="D84" s="111"/>
      <c r="E84" s="111"/>
      <c r="F84" s="111"/>
      <c r="G84" s="111"/>
      <c r="H84" s="111"/>
      <c r="I84" s="111"/>
      <c r="J84" s="111"/>
    </row>
  </sheetData>
  <mergeCells count="140">
    <mergeCell ref="J34:J35"/>
    <mergeCell ref="I34:I35"/>
    <mergeCell ref="I36:I38"/>
    <mergeCell ref="J36:J38"/>
    <mergeCell ref="H31:H32"/>
    <mergeCell ref="H39:H41"/>
    <mergeCell ref="H57:H58"/>
    <mergeCell ref="H77:H80"/>
    <mergeCell ref="J57:J58"/>
    <mergeCell ref="J62:J64"/>
    <mergeCell ref="J65:J66"/>
    <mergeCell ref="I71:I73"/>
    <mergeCell ref="J71:J73"/>
    <mergeCell ref="H68:H70"/>
    <mergeCell ref="I68:I70"/>
    <mergeCell ref="J68:J70"/>
    <mergeCell ref="I59:I61"/>
    <mergeCell ref="J59:J61"/>
    <mergeCell ref="E57:E58"/>
    <mergeCell ref="H81:H82"/>
    <mergeCell ref="E71:E73"/>
    <mergeCell ref="F71:F73"/>
    <mergeCell ref="G71:G73"/>
    <mergeCell ref="H71:H73"/>
    <mergeCell ref="H59:H61"/>
    <mergeCell ref="E81:E82"/>
    <mergeCell ref="F81:F82"/>
    <mergeCell ref="G81:G82"/>
    <mergeCell ref="F57:F58"/>
    <mergeCell ref="G57:G58"/>
    <mergeCell ref="E59:E61"/>
    <mergeCell ref="F59:F61"/>
    <mergeCell ref="G59:G61"/>
    <mergeCell ref="E62:E64"/>
    <mergeCell ref="F62:F64"/>
    <mergeCell ref="G62:G64"/>
    <mergeCell ref="H62:H64"/>
    <mergeCell ref="E65:E66"/>
    <mergeCell ref="F65:F66"/>
    <mergeCell ref="E68:E70"/>
    <mergeCell ref="F68:F70"/>
    <mergeCell ref="G68:G70"/>
    <mergeCell ref="A83:B83"/>
    <mergeCell ref="A84:J84"/>
    <mergeCell ref="E74:E76"/>
    <mergeCell ref="F74:F76"/>
    <mergeCell ref="G74:G76"/>
    <mergeCell ref="E77:E80"/>
    <mergeCell ref="F77:F80"/>
    <mergeCell ref="G77:G80"/>
    <mergeCell ref="H74:H76"/>
    <mergeCell ref="I74:I76"/>
    <mergeCell ref="J74:J76"/>
    <mergeCell ref="I77:I80"/>
    <mergeCell ref="J81:J82"/>
    <mergeCell ref="J77:J80"/>
    <mergeCell ref="E47:E50"/>
    <mergeCell ref="F47:F50"/>
    <mergeCell ref="G47:G50"/>
    <mergeCell ref="H47:H50"/>
    <mergeCell ref="I47:I50"/>
    <mergeCell ref="J47:J50"/>
    <mergeCell ref="E43:E46"/>
    <mergeCell ref="F43:F46"/>
    <mergeCell ref="G43:G46"/>
    <mergeCell ref="H43:H46"/>
    <mergeCell ref="I43:I46"/>
    <mergeCell ref="J43:J46"/>
    <mergeCell ref="G39:G41"/>
    <mergeCell ref="J18:J20"/>
    <mergeCell ref="E22:E23"/>
    <mergeCell ref="F22:F23"/>
    <mergeCell ref="G22:G23"/>
    <mergeCell ref="H22:H23"/>
    <mergeCell ref="I22:I23"/>
    <mergeCell ref="J22:J23"/>
    <mergeCell ref="E24:E27"/>
    <mergeCell ref="E28:E30"/>
    <mergeCell ref="E31:E32"/>
    <mergeCell ref="F24:F27"/>
    <mergeCell ref="G24:G27"/>
    <mergeCell ref="H24:H27"/>
    <mergeCell ref="I24:I27"/>
    <mergeCell ref="J24:J27"/>
    <mergeCell ref="E34:E35"/>
    <mergeCell ref="E36:E38"/>
    <mergeCell ref="F34:F35"/>
    <mergeCell ref="G34:G35"/>
    <mergeCell ref="H34:H35"/>
    <mergeCell ref="F36:F38"/>
    <mergeCell ref="G36:G38"/>
    <mergeCell ref="H36:H38"/>
    <mergeCell ref="E6:E9"/>
    <mergeCell ref="E10:E12"/>
    <mergeCell ref="A1:C1"/>
    <mergeCell ref="D1:I1"/>
    <mergeCell ref="A2:C2"/>
    <mergeCell ref="D2:I2"/>
    <mergeCell ref="E18:E20"/>
    <mergeCell ref="F18:F20"/>
    <mergeCell ref="G18:G20"/>
    <mergeCell ref="H18:H20"/>
    <mergeCell ref="I18:I20"/>
    <mergeCell ref="F6:F9"/>
    <mergeCell ref="G6:G9"/>
    <mergeCell ref="H6:H9"/>
    <mergeCell ref="I6:I9"/>
    <mergeCell ref="A3:J3"/>
    <mergeCell ref="J6:J9"/>
    <mergeCell ref="F10:F12"/>
    <mergeCell ref="G10:G12"/>
    <mergeCell ref="H10:H12"/>
    <mergeCell ref="I10:I12"/>
    <mergeCell ref="J10:J12"/>
    <mergeCell ref="E14:E16"/>
    <mergeCell ref="F14:F16"/>
    <mergeCell ref="G65:G66"/>
    <mergeCell ref="H65:H66"/>
    <mergeCell ref="I65:I66"/>
    <mergeCell ref="G14:G16"/>
    <mergeCell ref="H14:H16"/>
    <mergeCell ref="I14:I16"/>
    <mergeCell ref="J14:J16"/>
    <mergeCell ref="E52:E54"/>
    <mergeCell ref="F52:F54"/>
    <mergeCell ref="G52:G54"/>
    <mergeCell ref="H52:H54"/>
    <mergeCell ref="I52:I54"/>
    <mergeCell ref="J52:J54"/>
    <mergeCell ref="F28:F30"/>
    <mergeCell ref="G28:G30"/>
    <mergeCell ref="H28:H30"/>
    <mergeCell ref="I28:I30"/>
    <mergeCell ref="J28:J30"/>
    <mergeCell ref="F31:F32"/>
    <mergeCell ref="G31:G32"/>
    <mergeCell ref="J31:J32"/>
    <mergeCell ref="F39:F41"/>
    <mergeCell ref="E39:E41"/>
    <mergeCell ref="J39:J41"/>
  </mergeCells>
  <printOptions horizontalCentered="1"/>
  <pageMargins left="0.19685039370078741" right="0.19685039370078741" top="0.59055118110236227"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 mới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RMT</dc:creator>
  <cp:lastModifiedBy>Admin</cp:lastModifiedBy>
  <cp:lastPrinted>2026-06-29T01:11:38Z</cp:lastPrinted>
  <dcterms:created xsi:type="dcterms:W3CDTF">2026-04-02T08:51:10Z</dcterms:created>
  <dcterms:modified xsi:type="dcterms:W3CDTF">2026-06-29T04:58:47Z</dcterms:modified>
</cp:coreProperties>
</file>